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lemumi_s\Budzets_10.03.2016\Pec-Elinas_luguma\"/>
    </mc:Choice>
  </mc:AlternateContent>
  <bookViews>
    <workbookView xWindow="0" yWindow="0" windowWidth="13365" windowHeight="11835" tabRatio="822"/>
  </bookViews>
  <sheets>
    <sheet name="01.1.1." sheetId="5" r:id="rId1"/>
    <sheet name="03.1.1." sheetId="6" r:id="rId2"/>
    <sheet name="04.2.2." sheetId="12" r:id="rId3"/>
    <sheet name="04.3.1." sheetId="13" r:id="rId4"/>
    <sheet name="08.4.1." sheetId="3" r:id="rId5"/>
    <sheet name="06.1.1." sheetId="4" r:id="rId6"/>
    <sheet name="08.1.12." sheetId="14" r:id="rId7"/>
    <sheet name="09.1.9." sheetId="8" r:id="rId8"/>
    <sheet name="09.20.1." sheetId="9" r:id="rId9"/>
    <sheet name="09.23.1." sheetId="7" r:id="rId10"/>
    <sheet name="09.25.1." sheetId="15" r:id="rId11"/>
    <sheet name="10.1.2." sheetId="10" r:id="rId12"/>
    <sheet name="4.pielikums" sheetId="11" r:id="rId13"/>
    <sheet name="16.pielik." sheetId="16" r:id="rId14"/>
    <sheet name="22.pielikums" sheetId="17" r:id="rId15"/>
  </sheets>
  <definedNames>
    <definedName name="_xlnm._FilterDatabase" localSheetId="0" hidden="1">'01.1.1.'!$A$22:$P$300</definedName>
    <definedName name="_xlnm._FilterDatabase" localSheetId="1" hidden="1">'03.1.1.'!$A$22:$P$300</definedName>
    <definedName name="_xlnm._FilterDatabase" localSheetId="2" hidden="1">'04.2.2.'!$A$22:$P$302</definedName>
    <definedName name="_xlnm._FilterDatabase" localSheetId="3" hidden="1">'04.3.1.'!$A$22:$P$300</definedName>
    <definedName name="_xlnm._FilterDatabase" localSheetId="5" hidden="1">'06.1.1.'!$A$19:$P$297</definedName>
    <definedName name="_xlnm._FilterDatabase" localSheetId="6" hidden="1">'08.1.12.'!$A$22:$O$300</definedName>
    <definedName name="_xlnm._FilterDatabase" localSheetId="4" hidden="1">'08.4.1.'!$A$22:$P$300</definedName>
    <definedName name="_xlnm._FilterDatabase" localSheetId="7" hidden="1">'09.1.9.'!$A$22:$P$300</definedName>
    <definedName name="_xlnm._FilterDatabase" localSheetId="8" hidden="1">'09.20.1.'!$A$22:$P$303</definedName>
    <definedName name="_xlnm._FilterDatabase" localSheetId="9" hidden="1">'09.23.1.'!$A$19:$P$298</definedName>
    <definedName name="_xlnm._FilterDatabase" localSheetId="10" hidden="1">'09.25.1.'!$A$22:$P$300</definedName>
    <definedName name="_xlnm._FilterDatabase" localSheetId="11" hidden="1">'10.1.2.'!$A$22:$P$300</definedName>
    <definedName name="_xlnm.Print_Titles" localSheetId="0">'01.1.1.'!$22:$22</definedName>
    <definedName name="_xlnm.Print_Titles" localSheetId="1">'03.1.1.'!$22:$22</definedName>
    <definedName name="_xlnm.Print_Titles" localSheetId="2">'04.2.2.'!$22:$22</definedName>
    <definedName name="_xlnm.Print_Titles" localSheetId="3">'04.3.1.'!$22:$22</definedName>
    <definedName name="_xlnm.Print_Titles" localSheetId="5">'06.1.1.'!$19:$19</definedName>
    <definedName name="_xlnm.Print_Titles" localSheetId="6">'08.1.12.'!$22:$22</definedName>
    <definedName name="_xlnm.Print_Titles" localSheetId="4">'08.4.1.'!$22:$22</definedName>
    <definedName name="_xlnm.Print_Titles" localSheetId="7">'09.1.9.'!$22:$22</definedName>
    <definedName name="_xlnm.Print_Titles" localSheetId="8">'09.20.1.'!$22:$22</definedName>
    <definedName name="_xlnm.Print_Titles" localSheetId="9">'09.23.1.'!$19:$19</definedName>
    <definedName name="_xlnm.Print_Titles" localSheetId="10">'09.25.1.'!$22:$22</definedName>
    <definedName name="_xlnm.Print_Titles" localSheetId="11">'10.1.2.'!$22:$22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7" l="1"/>
  <c r="D40" i="17"/>
  <c r="H40" i="17" s="1"/>
  <c r="I39" i="17"/>
  <c r="D39" i="17"/>
  <c r="H39" i="17" s="1"/>
  <c r="I38" i="17"/>
  <c r="H38" i="17"/>
  <c r="I37" i="17"/>
  <c r="H37" i="17"/>
  <c r="I36" i="17"/>
  <c r="H36" i="17"/>
  <c r="D36" i="17"/>
  <c r="I35" i="17"/>
  <c r="H35" i="17"/>
  <c r="I34" i="17"/>
  <c r="H34" i="17"/>
  <c r="I33" i="17"/>
  <c r="H33" i="17"/>
  <c r="I32" i="17"/>
  <c r="I21" i="17" s="1"/>
  <c r="D32" i="17"/>
  <c r="H32" i="17" s="1"/>
  <c r="I31" i="17"/>
  <c r="H31" i="17"/>
  <c r="I30" i="17"/>
  <c r="H30" i="17"/>
  <c r="I29" i="17"/>
  <c r="H29" i="17"/>
  <c r="I28" i="17"/>
  <c r="H28" i="17"/>
  <c r="I27" i="17"/>
  <c r="H27" i="17"/>
  <c r="I26" i="17"/>
  <c r="H26" i="17"/>
  <c r="I25" i="17"/>
  <c r="H25" i="17"/>
  <c r="I24" i="17"/>
  <c r="H24" i="17"/>
  <c r="I23" i="17"/>
  <c r="H23" i="17"/>
  <c r="I22" i="17"/>
  <c r="H22" i="17"/>
  <c r="G21" i="17"/>
  <c r="F21" i="17"/>
  <c r="E21" i="17"/>
  <c r="D21" i="17"/>
  <c r="H15" i="17"/>
  <c r="H14" i="17"/>
  <c r="I13" i="17"/>
  <c r="H13" i="17"/>
  <c r="D13" i="17"/>
  <c r="H21" i="17" l="1"/>
  <c r="G36" i="16" l="1"/>
  <c r="G35" i="16"/>
  <c r="F35" i="16"/>
  <c r="E35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H13" i="16"/>
  <c r="G13" i="16"/>
  <c r="F13" i="16"/>
  <c r="E13" i="16"/>
  <c r="O299" i="15"/>
  <c r="L299" i="15"/>
  <c r="I299" i="15"/>
  <c r="C299" i="15" s="1"/>
  <c r="F299" i="15"/>
  <c r="O298" i="15"/>
  <c r="L298" i="15"/>
  <c r="I298" i="15"/>
  <c r="F298" i="15"/>
  <c r="C298" i="15"/>
  <c r="O297" i="15"/>
  <c r="L297" i="15"/>
  <c r="I297" i="15"/>
  <c r="F297" i="15"/>
  <c r="C297" i="15" s="1"/>
  <c r="O296" i="15"/>
  <c r="L296" i="15"/>
  <c r="I296" i="15"/>
  <c r="F296" i="15"/>
  <c r="C296" i="15" s="1"/>
  <c r="O295" i="15"/>
  <c r="L295" i="15"/>
  <c r="I295" i="15"/>
  <c r="C295" i="15" s="1"/>
  <c r="F295" i="15"/>
  <c r="O294" i="15"/>
  <c r="L294" i="15"/>
  <c r="I294" i="15"/>
  <c r="F294" i="15"/>
  <c r="C294" i="15"/>
  <c r="O293" i="15"/>
  <c r="L293" i="15"/>
  <c r="I293" i="15"/>
  <c r="F293" i="15"/>
  <c r="C293" i="15" s="1"/>
  <c r="O292" i="15"/>
  <c r="L292" i="15"/>
  <c r="I292" i="15"/>
  <c r="F292" i="15"/>
  <c r="C292" i="15" s="1"/>
  <c r="N291" i="15"/>
  <c r="M291" i="15"/>
  <c r="O291" i="15" s="1"/>
  <c r="K291" i="15"/>
  <c r="J291" i="15"/>
  <c r="L291" i="15" s="1"/>
  <c r="I291" i="15"/>
  <c r="H291" i="15"/>
  <c r="G291" i="15"/>
  <c r="F291" i="15"/>
  <c r="C291" i="15" s="1"/>
  <c r="E291" i="15"/>
  <c r="D291" i="15"/>
  <c r="O286" i="15"/>
  <c r="L286" i="15"/>
  <c r="I286" i="15"/>
  <c r="F286" i="15"/>
  <c r="C286" i="15"/>
  <c r="O285" i="15"/>
  <c r="L285" i="15"/>
  <c r="I285" i="15"/>
  <c r="F285" i="15"/>
  <c r="C285" i="15" s="1"/>
  <c r="N284" i="15"/>
  <c r="M284" i="15"/>
  <c r="L284" i="15"/>
  <c r="K284" i="15"/>
  <c r="J284" i="15"/>
  <c r="I284" i="15"/>
  <c r="H284" i="15"/>
  <c r="G284" i="15"/>
  <c r="E284" i="15"/>
  <c r="D284" i="15"/>
  <c r="F284" i="15" s="1"/>
  <c r="O283" i="15"/>
  <c r="L283" i="15"/>
  <c r="I283" i="15"/>
  <c r="C283" i="15" s="1"/>
  <c r="F283" i="15"/>
  <c r="O282" i="15"/>
  <c r="N282" i="15"/>
  <c r="M282" i="15"/>
  <c r="K282" i="15"/>
  <c r="J282" i="15"/>
  <c r="L282" i="15" s="1"/>
  <c r="H282" i="15"/>
  <c r="G282" i="15"/>
  <c r="I282" i="15" s="1"/>
  <c r="C282" i="15" s="1"/>
  <c r="F282" i="15"/>
  <c r="E282" i="15"/>
  <c r="D282" i="15"/>
  <c r="O281" i="15"/>
  <c r="L281" i="15"/>
  <c r="I281" i="15"/>
  <c r="F281" i="15"/>
  <c r="C281" i="15" s="1"/>
  <c r="O280" i="15"/>
  <c r="L280" i="15"/>
  <c r="I280" i="15"/>
  <c r="F280" i="15"/>
  <c r="C280" i="15" s="1"/>
  <c r="O279" i="15"/>
  <c r="L279" i="15"/>
  <c r="I279" i="15"/>
  <c r="C279" i="15" s="1"/>
  <c r="F279" i="15"/>
  <c r="O278" i="15"/>
  <c r="N278" i="15"/>
  <c r="M278" i="15"/>
  <c r="K278" i="15"/>
  <c r="J278" i="15"/>
  <c r="L278" i="15" s="1"/>
  <c r="H278" i="15"/>
  <c r="G278" i="15"/>
  <c r="I278" i="15" s="1"/>
  <c r="F278" i="15"/>
  <c r="E278" i="15"/>
  <c r="D278" i="15"/>
  <c r="O277" i="15"/>
  <c r="L277" i="15"/>
  <c r="I277" i="15"/>
  <c r="F277" i="15"/>
  <c r="C277" i="15" s="1"/>
  <c r="O276" i="15"/>
  <c r="L276" i="15"/>
  <c r="I276" i="15"/>
  <c r="F276" i="15"/>
  <c r="C276" i="15" s="1"/>
  <c r="O275" i="15"/>
  <c r="L275" i="15"/>
  <c r="I275" i="15"/>
  <c r="C275" i="15" s="1"/>
  <c r="F275" i="15"/>
  <c r="O274" i="15"/>
  <c r="N274" i="15"/>
  <c r="N272" i="15" s="1"/>
  <c r="N271" i="15" s="1"/>
  <c r="M274" i="15"/>
  <c r="K274" i="15"/>
  <c r="K272" i="15" s="1"/>
  <c r="K271" i="15" s="1"/>
  <c r="J274" i="15"/>
  <c r="L274" i="15" s="1"/>
  <c r="H274" i="15"/>
  <c r="G274" i="15"/>
  <c r="I274" i="15" s="1"/>
  <c r="C274" i="15" s="1"/>
  <c r="F274" i="15"/>
  <c r="E274" i="15"/>
  <c r="D274" i="15"/>
  <c r="O273" i="15"/>
  <c r="L273" i="15"/>
  <c r="I273" i="15"/>
  <c r="F273" i="15"/>
  <c r="C273" i="15" s="1"/>
  <c r="M272" i="15"/>
  <c r="M271" i="15" s="1"/>
  <c r="O271" i="15" s="1"/>
  <c r="H272" i="15"/>
  <c r="H271" i="15" s="1"/>
  <c r="E272" i="15"/>
  <c r="E271" i="15" s="1"/>
  <c r="D272" i="15"/>
  <c r="F272" i="15" s="1"/>
  <c r="O270" i="15"/>
  <c r="L270" i="15"/>
  <c r="I270" i="15"/>
  <c r="F270" i="15"/>
  <c r="C270" i="15"/>
  <c r="O269" i="15"/>
  <c r="L269" i="15"/>
  <c r="I269" i="15"/>
  <c r="F269" i="15"/>
  <c r="C269" i="15" s="1"/>
  <c r="O268" i="15"/>
  <c r="L268" i="15"/>
  <c r="I268" i="15"/>
  <c r="F268" i="15"/>
  <c r="C268" i="15" s="1"/>
  <c r="O267" i="15"/>
  <c r="L267" i="15"/>
  <c r="I267" i="15"/>
  <c r="C267" i="15" s="1"/>
  <c r="F267" i="15"/>
  <c r="O266" i="15"/>
  <c r="N266" i="15"/>
  <c r="M266" i="15"/>
  <c r="K266" i="15"/>
  <c r="J266" i="15"/>
  <c r="L266" i="15" s="1"/>
  <c r="H266" i="15"/>
  <c r="G266" i="15"/>
  <c r="I266" i="15" s="1"/>
  <c r="F266" i="15"/>
  <c r="E266" i="15"/>
  <c r="D266" i="15"/>
  <c r="O265" i="15"/>
  <c r="L265" i="15"/>
  <c r="I265" i="15"/>
  <c r="F265" i="15"/>
  <c r="C265" i="15" s="1"/>
  <c r="O264" i="15"/>
  <c r="L264" i="15"/>
  <c r="I264" i="15"/>
  <c r="F264" i="15"/>
  <c r="C264" i="15" s="1"/>
  <c r="O263" i="15"/>
  <c r="L263" i="15"/>
  <c r="I263" i="15"/>
  <c r="C263" i="15" s="1"/>
  <c r="F263" i="15"/>
  <c r="O262" i="15"/>
  <c r="N262" i="15"/>
  <c r="N261" i="15" s="1"/>
  <c r="O261" i="15" s="1"/>
  <c r="M262" i="15"/>
  <c r="K262" i="15"/>
  <c r="K261" i="15" s="1"/>
  <c r="J262" i="15"/>
  <c r="L262" i="15" s="1"/>
  <c r="H262" i="15"/>
  <c r="G262" i="15"/>
  <c r="G261" i="15" s="1"/>
  <c r="I261" i="15" s="1"/>
  <c r="F262" i="15"/>
  <c r="E262" i="15"/>
  <c r="D262" i="15"/>
  <c r="M261" i="15"/>
  <c r="H261" i="15"/>
  <c r="E261" i="15"/>
  <c r="D261" i="15"/>
  <c r="F261" i="15" s="1"/>
  <c r="O260" i="15"/>
  <c r="L260" i="15"/>
  <c r="I260" i="15"/>
  <c r="F260" i="15"/>
  <c r="C260" i="15" s="1"/>
  <c r="O259" i="15"/>
  <c r="L259" i="15"/>
  <c r="I259" i="15"/>
  <c r="C259" i="15" s="1"/>
  <c r="F259" i="15"/>
  <c r="O258" i="15"/>
  <c r="L258" i="15"/>
  <c r="I258" i="15"/>
  <c r="F258" i="15"/>
  <c r="C258" i="15"/>
  <c r="O257" i="15"/>
  <c r="L257" i="15"/>
  <c r="I257" i="15"/>
  <c r="F257" i="15"/>
  <c r="C257" i="15" s="1"/>
  <c r="O256" i="15"/>
  <c r="L256" i="15"/>
  <c r="I256" i="15"/>
  <c r="F256" i="15"/>
  <c r="C256" i="15" s="1"/>
  <c r="N255" i="15"/>
  <c r="N254" i="15" s="1"/>
  <c r="M255" i="15"/>
  <c r="O255" i="15" s="1"/>
  <c r="K255" i="15"/>
  <c r="J255" i="15"/>
  <c r="J254" i="15" s="1"/>
  <c r="I255" i="15"/>
  <c r="H255" i="15"/>
  <c r="G255" i="15"/>
  <c r="F255" i="15"/>
  <c r="E255" i="15"/>
  <c r="E254" i="15" s="1"/>
  <c r="F254" i="15" s="1"/>
  <c r="D255" i="15"/>
  <c r="K254" i="15"/>
  <c r="H254" i="15"/>
  <c r="G254" i="15"/>
  <c r="I254" i="15" s="1"/>
  <c r="D254" i="15"/>
  <c r="O253" i="15"/>
  <c r="L253" i="15"/>
  <c r="I253" i="15"/>
  <c r="F253" i="15"/>
  <c r="C253" i="15" s="1"/>
  <c r="O252" i="15"/>
  <c r="L252" i="15"/>
  <c r="I252" i="15"/>
  <c r="F252" i="15"/>
  <c r="C252" i="15" s="1"/>
  <c r="O251" i="15"/>
  <c r="L251" i="15"/>
  <c r="I251" i="15"/>
  <c r="C251" i="15" s="1"/>
  <c r="F251" i="15"/>
  <c r="O250" i="15"/>
  <c r="L250" i="15"/>
  <c r="I250" i="15"/>
  <c r="F250" i="15"/>
  <c r="C250" i="15"/>
  <c r="O249" i="15"/>
  <c r="N249" i="15"/>
  <c r="M249" i="15"/>
  <c r="L249" i="15"/>
  <c r="K249" i="15"/>
  <c r="J249" i="15"/>
  <c r="H249" i="15"/>
  <c r="G249" i="15"/>
  <c r="I249" i="15" s="1"/>
  <c r="E249" i="15"/>
  <c r="D249" i="15"/>
  <c r="F249" i="15" s="1"/>
  <c r="O248" i="15"/>
  <c r="L248" i="15"/>
  <c r="I248" i="15"/>
  <c r="F248" i="15"/>
  <c r="C248" i="15" s="1"/>
  <c r="O247" i="15"/>
  <c r="L247" i="15"/>
  <c r="I247" i="15"/>
  <c r="C247" i="15" s="1"/>
  <c r="F247" i="15"/>
  <c r="O246" i="15"/>
  <c r="L246" i="15"/>
  <c r="I246" i="15"/>
  <c r="F246" i="15"/>
  <c r="C246" i="15"/>
  <c r="O245" i="15"/>
  <c r="L245" i="15"/>
  <c r="I245" i="15"/>
  <c r="F245" i="15"/>
  <c r="C245" i="15" s="1"/>
  <c r="O244" i="15"/>
  <c r="L244" i="15"/>
  <c r="I244" i="15"/>
  <c r="F244" i="15"/>
  <c r="C244" i="15" s="1"/>
  <c r="O243" i="15"/>
  <c r="L243" i="15"/>
  <c r="I243" i="15"/>
  <c r="F243" i="15"/>
  <c r="C243" i="15" s="1"/>
  <c r="O242" i="15"/>
  <c r="L242" i="15"/>
  <c r="I242" i="15"/>
  <c r="F242" i="15"/>
  <c r="C242" i="15"/>
  <c r="O241" i="15"/>
  <c r="N241" i="15"/>
  <c r="M241" i="15"/>
  <c r="L241" i="15"/>
  <c r="K241" i="15"/>
  <c r="J241" i="15"/>
  <c r="H241" i="15"/>
  <c r="H234" i="15" s="1"/>
  <c r="H233" i="15" s="1"/>
  <c r="G241" i="15"/>
  <c r="I241" i="15" s="1"/>
  <c r="E241" i="15"/>
  <c r="D241" i="15"/>
  <c r="D234" i="15" s="1"/>
  <c r="O240" i="15"/>
  <c r="L240" i="15"/>
  <c r="I240" i="15"/>
  <c r="F240" i="15"/>
  <c r="C240" i="15" s="1"/>
  <c r="O239" i="15"/>
  <c r="L239" i="15"/>
  <c r="I239" i="15"/>
  <c r="C239" i="15" s="1"/>
  <c r="F239" i="15"/>
  <c r="O238" i="15"/>
  <c r="N238" i="15"/>
  <c r="M238" i="15"/>
  <c r="K238" i="15"/>
  <c r="J238" i="15"/>
  <c r="L238" i="15" s="1"/>
  <c r="H238" i="15"/>
  <c r="G238" i="15"/>
  <c r="I238" i="15" s="1"/>
  <c r="E238" i="15"/>
  <c r="D238" i="15"/>
  <c r="F238" i="15" s="1"/>
  <c r="O237" i="15"/>
  <c r="L237" i="15"/>
  <c r="I237" i="15"/>
  <c r="F237" i="15"/>
  <c r="C237" i="15" s="1"/>
  <c r="N236" i="15"/>
  <c r="M236" i="15"/>
  <c r="O236" i="15" s="1"/>
  <c r="K236" i="15"/>
  <c r="J236" i="15"/>
  <c r="L236" i="15" s="1"/>
  <c r="I236" i="15"/>
  <c r="H236" i="15"/>
  <c r="G236" i="15"/>
  <c r="E236" i="15"/>
  <c r="E234" i="15" s="1"/>
  <c r="E233" i="15" s="1"/>
  <c r="D236" i="15"/>
  <c r="F236" i="15" s="1"/>
  <c r="C236" i="15" s="1"/>
  <c r="O235" i="15"/>
  <c r="L235" i="15"/>
  <c r="I235" i="15"/>
  <c r="F235" i="15"/>
  <c r="C235" i="15" s="1"/>
  <c r="N234" i="15"/>
  <c r="K234" i="15"/>
  <c r="K233" i="15" s="1"/>
  <c r="J234" i="15"/>
  <c r="L234" i="15" s="1"/>
  <c r="G234" i="15"/>
  <c r="G233" i="15" s="1"/>
  <c r="I233" i="15" s="1"/>
  <c r="O232" i="15"/>
  <c r="L232" i="15"/>
  <c r="I232" i="15"/>
  <c r="C232" i="15" s="1"/>
  <c r="F232" i="15"/>
  <c r="O231" i="15"/>
  <c r="L231" i="15"/>
  <c r="I231" i="15"/>
  <c r="F231" i="15"/>
  <c r="C231" i="15" s="1"/>
  <c r="O230" i="15"/>
  <c r="N230" i="15"/>
  <c r="M230" i="15"/>
  <c r="K230" i="15"/>
  <c r="J230" i="15"/>
  <c r="L230" i="15" s="1"/>
  <c r="H230" i="15"/>
  <c r="G230" i="15"/>
  <c r="I230" i="15" s="1"/>
  <c r="E230" i="15"/>
  <c r="D230" i="15"/>
  <c r="F230" i="15" s="1"/>
  <c r="C230" i="15" s="1"/>
  <c r="O229" i="15"/>
  <c r="L229" i="15"/>
  <c r="I229" i="15"/>
  <c r="F229" i="15"/>
  <c r="C229" i="15" s="1"/>
  <c r="O228" i="15"/>
  <c r="L228" i="15"/>
  <c r="I228" i="15"/>
  <c r="C228" i="15" s="1"/>
  <c r="F228" i="15"/>
  <c r="O227" i="15"/>
  <c r="L227" i="15"/>
  <c r="I227" i="15"/>
  <c r="F227" i="15"/>
  <c r="C227" i="15" s="1"/>
  <c r="O226" i="15"/>
  <c r="L226" i="15"/>
  <c r="I226" i="15"/>
  <c r="F226" i="15"/>
  <c r="C226" i="15"/>
  <c r="O225" i="15"/>
  <c r="L225" i="15"/>
  <c r="I225" i="15"/>
  <c r="F225" i="15"/>
  <c r="C225" i="15" s="1"/>
  <c r="O224" i="15"/>
  <c r="L224" i="15"/>
  <c r="I224" i="15"/>
  <c r="C224" i="15" s="1"/>
  <c r="F224" i="15"/>
  <c r="O223" i="15"/>
  <c r="L223" i="15"/>
  <c r="I223" i="15"/>
  <c r="F223" i="15"/>
  <c r="C223" i="15" s="1"/>
  <c r="O222" i="15"/>
  <c r="L222" i="15"/>
  <c r="I222" i="15"/>
  <c r="F222" i="15"/>
  <c r="C222" i="15"/>
  <c r="O221" i="15"/>
  <c r="L221" i="15"/>
  <c r="I221" i="15"/>
  <c r="F221" i="15"/>
  <c r="C221" i="15" s="1"/>
  <c r="O220" i="15"/>
  <c r="L220" i="15"/>
  <c r="I220" i="15"/>
  <c r="C220" i="15" s="1"/>
  <c r="F220" i="15"/>
  <c r="N219" i="15"/>
  <c r="O219" i="15" s="1"/>
  <c r="M219" i="15"/>
  <c r="K219" i="15"/>
  <c r="J219" i="15"/>
  <c r="L219" i="15" s="1"/>
  <c r="H219" i="15"/>
  <c r="G219" i="15"/>
  <c r="I219" i="15" s="1"/>
  <c r="F219" i="15"/>
  <c r="E219" i="15"/>
  <c r="D219" i="15"/>
  <c r="O218" i="15"/>
  <c r="L218" i="15"/>
  <c r="I218" i="15"/>
  <c r="F218" i="15"/>
  <c r="C218" i="15"/>
  <c r="O217" i="15"/>
  <c r="L217" i="15"/>
  <c r="I217" i="15"/>
  <c r="F217" i="15"/>
  <c r="C217" i="15" s="1"/>
  <c r="O216" i="15"/>
  <c r="L216" i="15"/>
  <c r="I216" i="15"/>
  <c r="C216" i="15" s="1"/>
  <c r="F216" i="15"/>
  <c r="O215" i="15"/>
  <c r="L215" i="15"/>
  <c r="I215" i="15"/>
  <c r="F215" i="15"/>
  <c r="C215" i="15" s="1"/>
  <c r="O214" i="15"/>
  <c r="L214" i="15"/>
  <c r="I214" i="15"/>
  <c r="F214" i="15"/>
  <c r="C214" i="15"/>
  <c r="O213" i="15"/>
  <c r="L213" i="15"/>
  <c r="I213" i="15"/>
  <c r="F213" i="15"/>
  <c r="C213" i="15" s="1"/>
  <c r="O212" i="15"/>
  <c r="L212" i="15"/>
  <c r="I212" i="15"/>
  <c r="C212" i="15" s="1"/>
  <c r="F212" i="15"/>
  <c r="O211" i="15"/>
  <c r="L211" i="15"/>
  <c r="I211" i="15"/>
  <c r="F211" i="15"/>
  <c r="C211" i="15" s="1"/>
  <c r="O210" i="15"/>
  <c r="L210" i="15"/>
  <c r="I210" i="15"/>
  <c r="F210" i="15"/>
  <c r="C210" i="15"/>
  <c r="O209" i="15"/>
  <c r="L209" i="15"/>
  <c r="I209" i="15"/>
  <c r="F209" i="15"/>
  <c r="C209" i="15" s="1"/>
  <c r="N208" i="15"/>
  <c r="M208" i="15"/>
  <c r="M207" i="15" s="1"/>
  <c r="O207" i="15" s="1"/>
  <c r="K208" i="15"/>
  <c r="J208" i="15"/>
  <c r="L208" i="15" s="1"/>
  <c r="I208" i="15"/>
  <c r="H208" i="15"/>
  <c r="G208" i="15"/>
  <c r="E208" i="15"/>
  <c r="F208" i="15" s="1"/>
  <c r="D208" i="15"/>
  <c r="N207" i="15"/>
  <c r="K207" i="15"/>
  <c r="J207" i="15"/>
  <c r="L207" i="15" s="1"/>
  <c r="H207" i="15"/>
  <c r="G207" i="15"/>
  <c r="I207" i="15" s="1"/>
  <c r="D207" i="15"/>
  <c r="O206" i="15"/>
  <c r="L206" i="15"/>
  <c r="I206" i="15"/>
  <c r="F206" i="15"/>
  <c r="C206" i="15"/>
  <c r="O205" i="15"/>
  <c r="L205" i="15"/>
  <c r="I205" i="15"/>
  <c r="F205" i="15"/>
  <c r="C205" i="15" s="1"/>
  <c r="O204" i="15"/>
  <c r="L204" i="15"/>
  <c r="I204" i="15"/>
  <c r="C204" i="15" s="1"/>
  <c r="F204" i="15"/>
  <c r="O203" i="15"/>
  <c r="L203" i="15"/>
  <c r="I203" i="15"/>
  <c r="F203" i="15"/>
  <c r="C203" i="15" s="1"/>
  <c r="O202" i="15"/>
  <c r="L202" i="15"/>
  <c r="I202" i="15"/>
  <c r="F202" i="15"/>
  <c r="C202" i="15"/>
  <c r="N201" i="15"/>
  <c r="M201" i="15"/>
  <c r="O201" i="15" s="1"/>
  <c r="L201" i="15"/>
  <c r="K201" i="15"/>
  <c r="J201" i="15"/>
  <c r="H201" i="15"/>
  <c r="I201" i="15" s="1"/>
  <c r="G201" i="15"/>
  <c r="E201" i="15"/>
  <c r="E199" i="15" s="1"/>
  <c r="D201" i="15"/>
  <c r="F201" i="15" s="1"/>
  <c r="C201" i="15" s="1"/>
  <c r="O200" i="15"/>
  <c r="L200" i="15"/>
  <c r="I200" i="15"/>
  <c r="C200" i="15" s="1"/>
  <c r="F200" i="15"/>
  <c r="N199" i="15"/>
  <c r="N198" i="15" s="1"/>
  <c r="K199" i="15"/>
  <c r="J199" i="15"/>
  <c r="J198" i="15" s="1"/>
  <c r="G199" i="15"/>
  <c r="K198" i="15"/>
  <c r="G198" i="15"/>
  <c r="O196" i="15"/>
  <c r="L196" i="15"/>
  <c r="I196" i="15"/>
  <c r="C196" i="15" s="1"/>
  <c r="F196" i="15"/>
  <c r="N195" i="15"/>
  <c r="M195" i="15"/>
  <c r="K195" i="15"/>
  <c r="J195" i="15"/>
  <c r="H195" i="15"/>
  <c r="G195" i="15"/>
  <c r="I195" i="15" s="1"/>
  <c r="F195" i="15"/>
  <c r="E195" i="15"/>
  <c r="D195" i="15"/>
  <c r="D194" i="15" s="1"/>
  <c r="F194" i="15" s="1"/>
  <c r="M194" i="15"/>
  <c r="K194" i="15"/>
  <c r="H194" i="15"/>
  <c r="G194" i="15"/>
  <c r="I194" i="15" s="1"/>
  <c r="E194" i="15"/>
  <c r="O193" i="15"/>
  <c r="L193" i="15"/>
  <c r="I193" i="15"/>
  <c r="F193" i="15"/>
  <c r="C193" i="15" s="1"/>
  <c r="O192" i="15"/>
  <c r="L192" i="15"/>
  <c r="I192" i="15"/>
  <c r="C192" i="15" s="1"/>
  <c r="F192" i="15"/>
  <c r="N191" i="15"/>
  <c r="M191" i="15"/>
  <c r="K191" i="15"/>
  <c r="J191" i="15"/>
  <c r="L191" i="15" s="1"/>
  <c r="H191" i="15"/>
  <c r="H190" i="15" s="1"/>
  <c r="G191" i="15"/>
  <c r="E191" i="15"/>
  <c r="D191" i="15"/>
  <c r="F191" i="15" s="1"/>
  <c r="M190" i="15"/>
  <c r="K190" i="15"/>
  <c r="G190" i="15"/>
  <c r="I190" i="15" s="1"/>
  <c r="E190" i="15"/>
  <c r="O189" i="15"/>
  <c r="L189" i="15"/>
  <c r="I189" i="15"/>
  <c r="F189" i="15"/>
  <c r="O188" i="15"/>
  <c r="L188" i="15"/>
  <c r="I188" i="15"/>
  <c r="F188" i="15"/>
  <c r="C188" i="15"/>
  <c r="O187" i="15"/>
  <c r="N187" i="15"/>
  <c r="M187" i="15"/>
  <c r="L187" i="15"/>
  <c r="K187" i="15"/>
  <c r="J187" i="15"/>
  <c r="H187" i="15"/>
  <c r="G187" i="15"/>
  <c r="I187" i="15" s="1"/>
  <c r="E187" i="15"/>
  <c r="D187" i="15"/>
  <c r="F187" i="15" s="1"/>
  <c r="C187" i="15" s="1"/>
  <c r="O186" i="15"/>
  <c r="L186" i="15"/>
  <c r="I186" i="15"/>
  <c r="F186" i="15"/>
  <c r="C186" i="15" s="1"/>
  <c r="O185" i="15"/>
  <c r="L185" i="15"/>
  <c r="I185" i="15"/>
  <c r="C185" i="15" s="1"/>
  <c r="F185" i="15"/>
  <c r="O184" i="15"/>
  <c r="L184" i="15"/>
  <c r="I184" i="15"/>
  <c r="F184" i="15"/>
  <c r="C184" i="15"/>
  <c r="O183" i="15"/>
  <c r="L183" i="15"/>
  <c r="I183" i="15"/>
  <c r="F183" i="15"/>
  <c r="C183" i="15" s="1"/>
  <c r="N182" i="15"/>
  <c r="M182" i="15"/>
  <c r="O182" i="15" s="1"/>
  <c r="L182" i="15"/>
  <c r="K182" i="15"/>
  <c r="J182" i="15"/>
  <c r="I182" i="15"/>
  <c r="H182" i="15"/>
  <c r="G182" i="15"/>
  <c r="E182" i="15"/>
  <c r="D182" i="15"/>
  <c r="F182" i="15" s="1"/>
  <c r="C182" i="15" s="1"/>
  <c r="O181" i="15"/>
  <c r="L181" i="15"/>
  <c r="I181" i="15"/>
  <c r="C181" i="15" s="1"/>
  <c r="F181" i="15"/>
  <c r="O180" i="15"/>
  <c r="L180" i="15"/>
  <c r="I180" i="15"/>
  <c r="F180" i="15"/>
  <c r="C180" i="15"/>
  <c r="O179" i="15"/>
  <c r="L179" i="15"/>
  <c r="I179" i="15"/>
  <c r="F179" i="15"/>
  <c r="C179" i="15" s="1"/>
  <c r="N178" i="15"/>
  <c r="M178" i="15"/>
  <c r="M177" i="15" s="1"/>
  <c r="L178" i="15"/>
  <c r="K178" i="15"/>
  <c r="J178" i="15"/>
  <c r="I178" i="15"/>
  <c r="H178" i="15"/>
  <c r="H177" i="15" s="1"/>
  <c r="G178" i="15"/>
  <c r="E178" i="15"/>
  <c r="E177" i="15" s="1"/>
  <c r="E176" i="15" s="1"/>
  <c r="D178" i="15"/>
  <c r="F178" i="15" s="1"/>
  <c r="N177" i="15"/>
  <c r="N176" i="15" s="1"/>
  <c r="K177" i="15"/>
  <c r="J177" i="15"/>
  <c r="J176" i="15" s="1"/>
  <c r="L176" i="15" s="1"/>
  <c r="G177" i="15"/>
  <c r="K176" i="15"/>
  <c r="G176" i="15"/>
  <c r="O175" i="15"/>
  <c r="L175" i="15"/>
  <c r="I175" i="15"/>
  <c r="F175" i="15"/>
  <c r="C175" i="15" s="1"/>
  <c r="O174" i="15"/>
  <c r="L174" i="15"/>
  <c r="I174" i="15"/>
  <c r="F174" i="15"/>
  <c r="C174" i="15" s="1"/>
  <c r="O173" i="15"/>
  <c r="L173" i="15"/>
  <c r="I173" i="15"/>
  <c r="C173" i="15" s="1"/>
  <c r="F173" i="15"/>
  <c r="O172" i="15"/>
  <c r="L172" i="15"/>
  <c r="I172" i="15"/>
  <c r="F172" i="15"/>
  <c r="C172" i="15"/>
  <c r="O171" i="15"/>
  <c r="L171" i="15"/>
  <c r="I171" i="15"/>
  <c r="F171" i="15"/>
  <c r="C171" i="15" s="1"/>
  <c r="O170" i="15"/>
  <c r="L170" i="15"/>
  <c r="I170" i="15"/>
  <c r="F170" i="15"/>
  <c r="C170" i="15" s="1"/>
  <c r="N169" i="15"/>
  <c r="N168" i="15" s="1"/>
  <c r="M169" i="15"/>
  <c r="O169" i="15" s="1"/>
  <c r="K169" i="15"/>
  <c r="J169" i="15"/>
  <c r="J168" i="15" s="1"/>
  <c r="L168" i="15" s="1"/>
  <c r="I169" i="15"/>
  <c r="H169" i="15"/>
  <c r="G169" i="15"/>
  <c r="F169" i="15"/>
  <c r="E169" i="15"/>
  <c r="E168" i="15" s="1"/>
  <c r="F168" i="15" s="1"/>
  <c r="D169" i="15"/>
  <c r="K168" i="15"/>
  <c r="H168" i="15"/>
  <c r="G168" i="15"/>
  <c r="I168" i="15" s="1"/>
  <c r="D168" i="15"/>
  <c r="O167" i="15"/>
  <c r="L167" i="15"/>
  <c r="I167" i="15"/>
  <c r="F167" i="15"/>
  <c r="C167" i="15" s="1"/>
  <c r="O166" i="15"/>
  <c r="L166" i="15"/>
  <c r="I166" i="15"/>
  <c r="F166" i="15"/>
  <c r="C166" i="15" s="1"/>
  <c r="O165" i="15"/>
  <c r="L165" i="15"/>
  <c r="I165" i="15"/>
  <c r="C165" i="15" s="1"/>
  <c r="F165" i="15"/>
  <c r="O164" i="15"/>
  <c r="L164" i="15"/>
  <c r="I164" i="15"/>
  <c r="F164" i="15"/>
  <c r="C164" i="15"/>
  <c r="O163" i="15"/>
  <c r="N163" i="15"/>
  <c r="M163" i="15"/>
  <c r="L163" i="15"/>
  <c r="K163" i="15"/>
  <c r="J163" i="15"/>
  <c r="H163" i="15"/>
  <c r="G163" i="15"/>
  <c r="I163" i="15" s="1"/>
  <c r="E163" i="15"/>
  <c r="D163" i="15"/>
  <c r="F163" i="15" s="1"/>
  <c r="O162" i="15"/>
  <c r="L162" i="15"/>
  <c r="I162" i="15"/>
  <c r="F162" i="15"/>
  <c r="C162" i="15" s="1"/>
  <c r="O161" i="15"/>
  <c r="L161" i="15"/>
  <c r="I161" i="15"/>
  <c r="C161" i="15" s="1"/>
  <c r="F161" i="15"/>
  <c r="O160" i="15"/>
  <c r="L160" i="15"/>
  <c r="I160" i="15"/>
  <c r="F160" i="15"/>
  <c r="C160" i="15"/>
  <c r="O159" i="15"/>
  <c r="L159" i="15"/>
  <c r="I159" i="15"/>
  <c r="F159" i="15"/>
  <c r="C159" i="15" s="1"/>
  <c r="O158" i="15"/>
  <c r="L158" i="15"/>
  <c r="I158" i="15"/>
  <c r="F158" i="15"/>
  <c r="C158" i="15" s="1"/>
  <c r="O157" i="15"/>
  <c r="L157" i="15"/>
  <c r="J157" i="15"/>
  <c r="I157" i="15"/>
  <c r="F157" i="15"/>
  <c r="C157" i="15"/>
  <c r="O156" i="15"/>
  <c r="L156" i="15"/>
  <c r="I156" i="15"/>
  <c r="F156" i="15"/>
  <c r="C156" i="15" s="1"/>
  <c r="O155" i="15"/>
  <c r="L155" i="15"/>
  <c r="I155" i="15"/>
  <c r="F155" i="15"/>
  <c r="C155" i="15" s="1"/>
  <c r="N154" i="15"/>
  <c r="M154" i="15"/>
  <c r="O154" i="15" s="1"/>
  <c r="K154" i="15"/>
  <c r="J154" i="15"/>
  <c r="L154" i="15" s="1"/>
  <c r="I154" i="15"/>
  <c r="H154" i="15"/>
  <c r="G154" i="15"/>
  <c r="F154" i="15"/>
  <c r="C154" i="15" s="1"/>
  <c r="E154" i="15"/>
  <c r="D154" i="15"/>
  <c r="O153" i="15"/>
  <c r="L153" i="15"/>
  <c r="I153" i="15"/>
  <c r="F153" i="15"/>
  <c r="C153" i="15"/>
  <c r="O152" i="15"/>
  <c r="L152" i="15"/>
  <c r="I152" i="15"/>
  <c r="F152" i="15"/>
  <c r="C152" i="15" s="1"/>
  <c r="O151" i="15"/>
  <c r="L151" i="15"/>
  <c r="I151" i="15"/>
  <c r="F151" i="15"/>
  <c r="C151" i="15" s="1"/>
  <c r="O150" i="15"/>
  <c r="L150" i="15"/>
  <c r="I150" i="15"/>
  <c r="C150" i="15" s="1"/>
  <c r="F150" i="15"/>
  <c r="O149" i="15"/>
  <c r="L149" i="15"/>
  <c r="I149" i="15"/>
  <c r="F149" i="15"/>
  <c r="C149" i="15"/>
  <c r="O148" i="15"/>
  <c r="L148" i="15"/>
  <c r="I148" i="15"/>
  <c r="F148" i="15"/>
  <c r="C148" i="15" s="1"/>
  <c r="N147" i="15"/>
  <c r="M147" i="15"/>
  <c r="O147" i="15" s="1"/>
  <c r="L147" i="15"/>
  <c r="K147" i="15"/>
  <c r="J147" i="15"/>
  <c r="I147" i="15"/>
  <c r="H147" i="15"/>
  <c r="G147" i="15"/>
  <c r="E147" i="15"/>
  <c r="D147" i="15"/>
  <c r="F147" i="15" s="1"/>
  <c r="C147" i="15" s="1"/>
  <c r="O146" i="15"/>
  <c r="L146" i="15"/>
  <c r="I146" i="15"/>
  <c r="C146" i="15" s="1"/>
  <c r="F146" i="15"/>
  <c r="O145" i="15"/>
  <c r="L145" i="15"/>
  <c r="I145" i="15"/>
  <c r="F145" i="15"/>
  <c r="C145" i="15"/>
  <c r="O144" i="15"/>
  <c r="N144" i="15"/>
  <c r="M144" i="15"/>
  <c r="L144" i="15"/>
  <c r="K144" i="15"/>
  <c r="J144" i="15"/>
  <c r="H144" i="15"/>
  <c r="G144" i="15"/>
  <c r="I144" i="15" s="1"/>
  <c r="E144" i="15"/>
  <c r="D144" i="15"/>
  <c r="F144" i="15" s="1"/>
  <c r="O143" i="15"/>
  <c r="L143" i="15"/>
  <c r="I143" i="15"/>
  <c r="F143" i="15"/>
  <c r="C143" i="15" s="1"/>
  <c r="O142" i="15"/>
  <c r="L142" i="15"/>
  <c r="I142" i="15"/>
  <c r="C142" i="15" s="1"/>
  <c r="F142" i="15"/>
  <c r="O141" i="15"/>
  <c r="L141" i="15"/>
  <c r="I141" i="15"/>
  <c r="F141" i="15"/>
  <c r="C141" i="15"/>
  <c r="O140" i="15"/>
  <c r="L140" i="15"/>
  <c r="I140" i="15"/>
  <c r="F140" i="15"/>
  <c r="C140" i="15" s="1"/>
  <c r="N139" i="15"/>
  <c r="M139" i="15"/>
  <c r="O139" i="15" s="1"/>
  <c r="L139" i="15"/>
  <c r="K139" i="15"/>
  <c r="J139" i="15"/>
  <c r="I139" i="15"/>
  <c r="H139" i="15"/>
  <c r="H133" i="15" s="1"/>
  <c r="G139" i="15"/>
  <c r="E139" i="15"/>
  <c r="D139" i="15"/>
  <c r="F139" i="15" s="1"/>
  <c r="C139" i="15" s="1"/>
  <c r="O138" i="15"/>
  <c r="L138" i="15"/>
  <c r="I138" i="15"/>
  <c r="C138" i="15" s="1"/>
  <c r="F138" i="15"/>
  <c r="O137" i="15"/>
  <c r="L137" i="15"/>
  <c r="I137" i="15"/>
  <c r="F137" i="15"/>
  <c r="C137" i="15"/>
  <c r="O136" i="15"/>
  <c r="L136" i="15"/>
  <c r="I136" i="15"/>
  <c r="F136" i="15"/>
  <c r="C136" i="15" s="1"/>
  <c r="O135" i="15"/>
  <c r="L135" i="15"/>
  <c r="I135" i="15"/>
  <c r="F135" i="15"/>
  <c r="C135" i="15" s="1"/>
  <c r="N134" i="15"/>
  <c r="N133" i="15" s="1"/>
  <c r="M134" i="15"/>
  <c r="O134" i="15" s="1"/>
  <c r="K134" i="15"/>
  <c r="J134" i="15"/>
  <c r="J133" i="15" s="1"/>
  <c r="L133" i="15" s="1"/>
  <c r="I134" i="15"/>
  <c r="H134" i="15"/>
  <c r="G134" i="15"/>
  <c r="F134" i="15"/>
  <c r="E134" i="15"/>
  <c r="E133" i="15" s="1"/>
  <c r="D134" i="15"/>
  <c r="K133" i="15"/>
  <c r="G133" i="15"/>
  <c r="I133" i="15" s="1"/>
  <c r="O132" i="15"/>
  <c r="L132" i="15"/>
  <c r="I132" i="15"/>
  <c r="F132" i="15"/>
  <c r="C132" i="15" s="1"/>
  <c r="N131" i="15"/>
  <c r="M131" i="15"/>
  <c r="O131" i="15" s="1"/>
  <c r="L131" i="15"/>
  <c r="K131" i="15"/>
  <c r="J131" i="15"/>
  <c r="I131" i="15"/>
  <c r="H131" i="15"/>
  <c r="G131" i="15"/>
  <c r="E131" i="15"/>
  <c r="D131" i="15"/>
  <c r="F131" i="15" s="1"/>
  <c r="C131" i="15" s="1"/>
  <c r="O130" i="15"/>
  <c r="L130" i="15"/>
  <c r="I130" i="15"/>
  <c r="C130" i="15" s="1"/>
  <c r="F130" i="15"/>
  <c r="O129" i="15"/>
  <c r="L129" i="15"/>
  <c r="I129" i="15"/>
  <c r="F129" i="15"/>
  <c r="C129" i="15"/>
  <c r="O128" i="15"/>
  <c r="L128" i="15"/>
  <c r="I128" i="15"/>
  <c r="F128" i="15"/>
  <c r="C128" i="15" s="1"/>
  <c r="O127" i="15"/>
  <c r="L127" i="15"/>
  <c r="I127" i="15"/>
  <c r="F127" i="15"/>
  <c r="C127" i="15" s="1"/>
  <c r="O126" i="15"/>
  <c r="L126" i="15"/>
  <c r="I126" i="15"/>
  <c r="C126" i="15" s="1"/>
  <c r="F126" i="15"/>
  <c r="O125" i="15"/>
  <c r="N125" i="15"/>
  <c r="M125" i="15"/>
  <c r="K125" i="15"/>
  <c r="J125" i="15"/>
  <c r="L125" i="15" s="1"/>
  <c r="H125" i="15"/>
  <c r="G125" i="15"/>
  <c r="I125" i="15" s="1"/>
  <c r="C125" i="15" s="1"/>
  <c r="F125" i="15"/>
  <c r="E125" i="15"/>
  <c r="D125" i="15"/>
  <c r="O124" i="15"/>
  <c r="L124" i="15"/>
  <c r="I124" i="15"/>
  <c r="F124" i="15"/>
  <c r="C124" i="15" s="1"/>
  <c r="O123" i="15"/>
  <c r="L123" i="15"/>
  <c r="I123" i="15"/>
  <c r="F123" i="15"/>
  <c r="C123" i="15" s="1"/>
  <c r="O122" i="15"/>
  <c r="L122" i="15"/>
  <c r="I122" i="15"/>
  <c r="C122" i="15" s="1"/>
  <c r="F122" i="15"/>
  <c r="O121" i="15"/>
  <c r="L121" i="15"/>
  <c r="I121" i="15"/>
  <c r="F121" i="15"/>
  <c r="C121" i="15"/>
  <c r="O120" i="15"/>
  <c r="L120" i="15"/>
  <c r="I120" i="15"/>
  <c r="F120" i="15"/>
  <c r="C120" i="15" s="1"/>
  <c r="N119" i="15"/>
  <c r="M119" i="15"/>
  <c r="O119" i="15" s="1"/>
  <c r="L119" i="15"/>
  <c r="K119" i="15"/>
  <c r="J119" i="15"/>
  <c r="I119" i="15"/>
  <c r="H119" i="15"/>
  <c r="G119" i="15"/>
  <c r="E119" i="15"/>
  <c r="D119" i="15"/>
  <c r="F119" i="15" s="1"/>
  <c r="C119" i="15" s="1"/>
  <c r="O118" i="15"/>
  <c r="L118" i="15"/>
  <c r="I118" i="15"/>
  <c r="C118" i="15" s="1"/>
  <c r="F118" i="15"/>
  <c r="O117" i="15"/>
  <c r="L117" i="15"/>
  <c r="I117" i="15"/>
  <c r="F117" i="15"/>
  <c r="C117" i="15"/>
  <c r="O116" i="15"/>
  <c r="L116" i="15"/>
  <c r="I116" i="15"/>
  <c r="F116" i="15"/>
  <c r="C116" i="15" s="1"/>
  <c r="N115" i="15"/>
  <c r="M115" i="15"/>
  <c r="O115" i="15" s="1"/>
  <c r="L115" i="15"/>
  <c r="K115" i="15"/>
  <c r="J115" i="15"/>
  <c r="I115" i="15"/>
  <c r="H115" i="15"/>
  <c r="G115" i="15"/>
  <c r="E115" i="15"/>
  <c r="D115" i="15"/>
  <c r="F115" i="15" s="1"/>
  <c r="C115" i="15" s="1"/>
  <c r="O114" i="15"/>
  <c r="L114" i="15"/>
  <c r="I114" i="15"/>
  <c r="C114" i="15" s="1"/>
  <c r="F114" i="15"/>
  <c r="O113" i="15"/>
  <c r="L113" i="15"/>
  <c r="I113" i="15"/>
  <c r="F113" i="15"/>
  <c r="C113" i="15"/>
  <c r="O112" i="15"/>
  <c r="L112" i="15"/>
  <c r="I112" i="15"/>
  <c r="F112" i="15"/>
  <c r="C112" i="15" s="1"/>
  <c r="O111" i="15"/>
  <c r="L111" i="15"/>
  <c r="I111" i="15"/>
  <c r="F111" i="15"/>
  <c r="C111" i="15" s="1"/>
  <c r="O110" i="15"/>
  <c r="L110" i="15"/>
  <c r="I110" i="15"/>
  <c r="C110" i="15" s="1"/>
  <c r="F110" i="15"/>
  <c r="O109" i="15"/>
  <c r="L109" i="15"/>
  <c r="I109" i="15"/>
  <c r="F109" i="15"/>
  <c r="C109" i="15"/>
  <c r="O108" i="15"/>
  <c r="L108" i="15"/>
  <c r="I108" i="15"/>
  <c r="F108" i="15"/>
  <c r="C108" i="15" s="1"/>
  <c r="O107" i="15"/>
  <c r="L107" i="15"/>
  <c r="I107" i="15"/>
  <c r="F107" i="15"/>
  <c r="C107" i="15" s="1"/>
  <c r="N106" i="15"/>
  <c r="M106" i="15"/>
  <c r="O106" i="15" s="1"/>
  <c r="K106" i="15"/>
  <c r="J106" i="15"/>
  <c r="L106" i="15" s="1"/>
  <c r="I106" i="15"/>
  <c r="H106" i="15"/>
  <c r="G106" i="15"/>
  <c r="F106" i="15"/>
  <c r="E106" i="15"/>
  <c r="D106" i="15"/>
  <c r="O105" i="15"/>
  <c r="L105" i="15"/>
  <c r="I105" i="15"/>
  <c r="F105" i="15"/>
  <c r="C105" i="15"/>
  <c r="O104" i="15"/>
  <c r="L104" i="15"/>
  <c r="I104" i="15"/>
  <c r="F104" i="15"/>
  <c r="C104" i="15" s="1"/>
  <c r="O103" i="15"/>
  <c r="L103" i="15"/>
  <c r="I103" i="15"/>
  <c r="F103" i="15"/>
  <c r="C103" i="15" s="1"/>
  <c r="O102" i="15"/>
  <c r="L102" i="15"/>
  <c r="I102" i="15"/>
  <c r="F102" i="15"/>
  <c r="O101" i="15"/>
  <c r="L101" i="15"/>
  <c r="I101" i="15"/>
  <c r="F101" i="15"/>
  <c r="C101" i="15"/>
  <c r="O100" i="15"/>
  <c r="L100" i="15"/>
  <c r="I100" i="15"/>
  <c r="F100" i="15"/>
  <c r="C100" i="15" s="1"/>
  <c r="O99" i="15"/>
  <c r="L99" i="15"/>
  <c r="I99" i="15"/>
  <c r="F99" i="15"/>
  <c r="C99" i="15" s="1"/>
  <c r="N98" i="15"/>
  <c r="M98" i="15"/>
  <c r="K98" i="15"/>
  <c r="J98" i="15"/>
  <c r="L98" i="15" s="1"/>
  <c r="I98" i="15"/>
  <c r="H98" i="15"/>
  <c r="G98" i="15"/>
  <c r="F98" i="15"/>
  <c r="E98" i="15"/>
  <c r="D98" i="15"/>
  <c r="O97" i="15"/>
  <c r="L97" i="15"/>
  <c r="I97" i="15"/>
  <c r="F97" i="15"/>
  <c r="C97" i="15"/>
  <c r="O96" i="15"/>
  <c r="L96" i="15"/>
  <c r="I96" i="15"/>
  <c r="F96" i="15"/>
  <c r="C96" i="15" s="1"/>
  <c r="O95" i="15"/>
  <c r="L95" i="15"/>
  <c r="I95" i="15"/>
  <c r="F95" i="15"/>
  <c r="O94" i="15"/>
  <c r="L94" i="15"/>
  <c r="I94" i="15"/>
  <c r="F94" i="15"/>
  <c r="O93" i="15"/>
  <c r="L93" i="15"/>
  <c r="I93" i="15"/>
  <c r="F93" i="15"/>
  <c r="C93" i="15"/>
  <c r="O92" i="15"/>
  <c r="N92" i="15"/>
  <c r="M92" i="15"/>
  <c r="L92" i="15"/>
  <c r="K92" i="15"/>
  <c r="K86" i="15" s="1"/>
  <c r="J92" i="15"/>
  <c r="H92" i="15"/>
  <c r="G92" i="15"/>
  <c r="I92" i="15" s="1"/>
  <c r="E92" i="15"/>
  <c r="D92" i="15"/>
  <c r="F92" i="15" s="1"/>
  <c r="C92" i="15" s="1"/>
  <c r="O91" i="15"/>
  <c r="L91" i="15"/>
  <c r="I91" i="15"/>
  <c r="F91" i="15"/>
  <c r="O90" i="15"/>
  <c r="L90" i="15"/>
  <c r="I90" i="15"/>
  <c r="C90" i="15" s="1"/>
  <c r="F90" i="15"/>
  <c r="O89" i="15"/>
  <c r="L89" i="15"/>
  <c r="I89" i="15"/>
  <c r="F89" i="15"/>
  <c r="C89" i="15"/>
  <c r="O88" i="15"/>
  <c r="L88" i="15"/>
  <c r="I88" i="15"/>
  <c r="F88" i="15"/>
  <c r="C88" i="15" s="1"/>
  <c r="N87" i="15"/>
  <c r="M87" i="15"/>
  <c r="L87" i="15"/>
  <c r="K87" i="15"/>
  <c r="J87" i="15"/>
  <c r="I87" i="15"/>
  <c r="H87" i="15"/>
  <c r="H86" i="15" s="1"/>
  <c r="G87" i="15"/>
  <c r="E87" i="15"/>
  <c r="E86" i="15" s="1"/>
  <c r="D87" i="15"/>
  <c r="F87" i="15" s="1"/>
  <c r="N86" i="15"/>
  <c r="N78" i="15" s="1"/>
  <c r="J86" i="15"/>
  <c r="O85" i="15"/>
  <c r="L85" i="15"/>
  <c r="I85" i="15"/>
  <c r="F85" i="15"/>
  <c r="C85" i="15"/>
  <c r="O84" i="15"/>
  <c r="L84" i="15"/>
  <c r="I84" i="15"/>
  <c r="F84" i="15"/>
  <c r="C84" i="15" s="1"/>
  <c r="N83" i="15"/>
  <c r="M83" i="15"/>
  <c r="O83" i="15" s="1"/>
  <c r="L83" i="15"/>
  <c r="K83" i="15"/>
  <c r="J83" i="15"/>
  <c r="I83" i="15"/>
  <c r="H83" i="15"/>
  <c r="G83" i="15"/>
  <c r="E83" i="15"/>
  <c r="E79" i="15" s="1"/>
  <c r="E78" i="15" s="1"/>
  <c r="D83" i="15"/>
  <c r="O82" i="15"/>
  <c r="L82" i="15"/>
  <c r="I82" i="15"/>
  <c r="F82" i="15"/>
  <c r="O81" i="15"/>
  <c r="L81" i="15"/>
  <c r="I81" i="15"/>
  <c r="F81" i="15"/>
  <c r="C81" i="15"/>
  <c r="O80" i="15"/>
  <c r="N80" i="15"/>
  <c r="M80" i="15"/>
  <c r="L80" i="15"/>
  <c r="K80" i="15"/>
  <c r="K79" i="15" s="1"/>
  <c r="J80" i="15"/>
  <c r="H80" i="15"/>
  <c r="H79" i="15" s="1"/>
  <c r="G80" i="15"/>
  <c r="I80" i="15" s="1"/>
  <c r="E80" i="15"/>
  <c r="D80" i="15"/>
  <c r="N79" i="15"/>
  <c r="M79" i="15"/>
  <c r="J79" i="15"/>
  <c r="J78" i="15"/>
  <c r="O77" i="15"/>
  <c r="L77" i="15"/>
  <c r="I77" i="15"/>
  <c r="F77" i="15"/>
  <c r="C77" i="15"/>
  <c r="O76" i="15"/>
  <c r="L76" i="15"/>
  <c r="I76" i="15"/>
  <c r="F76" i="15"/>
  <c r="C76" i="15" s="1"/>
  <c r="O75" i="15"/>
  <c r="L75" i="15"/>
  <c r="I75" i="15"/>
  <c r="F75" i="15"/>
  <c r="O74" i="15"/>
  <c r="L74" i="15"/>
  <c r="I74" i="15"/>
  <c r="F74" i="15"/>
  <c r="O73" i="15"/>
  <c r="L73" i="15"/>
  <c r="G73" i="15"/>
  <c r="I73" i="15" s="1"/>
  <c r="D73" i="15"/>
  <c r="D72" i="15" s="1"/>
  <c r="N72" i="15"/>
  <c r="N70" i="15" s="1"/>
  <c r="N56" i="15" s="1"/>
  <c r="M72" i="15"/>
  <c r="K72" i="15"/>
  <c r="J72" i="15"/>
  <c r="L72" i="15" s="1"/>
  <c r="I72" i="15"/>
  <c r="H72" i="15"/>
  <c r="G72" i="15"/>
  <c r="E72" i="15"/>
  <c r="F72" i="15" s="1"/>
  <c r="O71" i="15"/>
  <c r="L71" i="15"/>
  <c r="G71" i="15"/>
  <c r="I71" i="15" s="1"/>
  <c r="F71" i="15"/>
  <c r="C71" i="15" s="1"/>
  <c r="D71" i="15"/>
  <c r="D70" i="15" s="1"/>
  <c r="K70" i="15"/>
  <c r="J70" i="15"/>
  <c r="L70" i="15" s="1"/>
  <c r="I70" i="15"/>
  <c r="H70" i="15"/>
  <c r="G70" i="15"/>
  <c r="O69" i="15"/>
  <c r="L69" i="15"/>
  <c r="C69" i="15" s="1"/>
  <c r="I69" i="15"/>
  <c r="F69" i="15"/>
  <c r="O68" i="15"/>
  <c r="L68" i="15"/>
  <c r="G68" i="15"/>
  <c r="I68" i="15" s="1"/>
  <c r="F68" i="15"/>
  <c r="O67" i="15"/>
  <c r="L67" i="15"/>
  <c r="I67" i="15"/>
  <c r="F67" i="15"/>
  <c r="O66" i="15"/>
  <c r="L66" i="15"/>
  <c r="I66" i="15"/>
  <c r="F66" i="15"/>
  <c r="C66" i="15"/>
  <c r="O65" i="15"/>
  <c r="L65" i="15"/>
  <c r="I65" i="15"/>
  <c r="F65" i="15"/>
  <c r="C65" i="15" s="1"/>
  <c r="O64" i="15"/>
  <c r="L64" i="15"/>
  <c r="I64" i="15"/>
  <c r="F64" i="15"/>
  <c r="O63" i="15"/>
  <c r="L63" i="15"/>
  <c r="I63" i="15"/>
  <c r="C63" i="15" s="1"/>
  <c r="F63" i="15"/>
  <c r="O62" i="15"/>
  <c r="L62" i="15"/>
  <c r="C62" i="15" s="1"/>
  <c r="I62" i="15"/>
  <c r="F62" i="15"/>
  <c r="O61" i="15"/>
  <c r="N61" i="15"/>
  <c r="M61" i="15"/>
  <c r="K61" i="15"/>
  <c r="L61" i="15" s="1"/>
  <c r="J61" i="15"/>
  <c r="H61" i="15"/>
  <c r="G61" i="15"/>
  <c r="E61" i="15"/>
  <c r="D61" i="15"/>
  <c r="F61" i="15" s="1"/>
  <c r="O60" i="15"/>
  <c r="L60" i="15"/>
  <c r="I60" i="15"/>
  <c r="C60" i="15" s="1"/>
  <c r="G60" i="15"/>
  <c r="G58" i="15" s="1"/>
  <c r="G57" i="15" s="1"/>
  <c r="D60" i="15"/>
  <c r="F60" i="15" s="1"/>
  <c r="O59" i="15"/>
  <c r="L59" i="15"/>
  <c r="I59" i="15"/>
  <c r="F59" i="15"/>
  <c r="C59" i="15"/>
  <c r="N58" i="15"/>
  <c r="M58" i="15"/>
  <c r="O58" i="15" s="1"/>
  <c r="L58" i="15"/>
  <c r="K58" i="15"/>
  <c r="J58" i="15"/>
  <c r="H58" i="15"/>
  <c r="E58" i="15"/>
  <c r="E57" i="15" s="1"/>
  <c r="D58" i="15"/>
  <c r="N57" i="15"/>
  <c r="M57" i="15"/>
  <c r="K57" i="15"/>
  <c r="K56" i="15" s="1"/>
  <c r="J57" i="15"/>
  <c r="O50" i="15"/>
  <c r="C50" i="15"/>
  <c r="O49" i="15"/>
  <c r="C49" i="15"/>
  <c r="N48" i="15"/>
  <c r="O48" i="15" s="1"/>
  <c r="C48" i="15" s="1"/>
  <c r="M48" i="15"/>
  <c r="L47" i="15"/>
  <c r="I47" i="15"/>
  <c r="F47" i="15"/>
  <c r="C47" i="15"/>
  <c r="K46" i="15"/>
  <c r="L46" i="15" s="1"/>
  <c r="J46" i="15"/>
  <c r="I46" i="15"/>
  <c r="H46" i="15"/>
  <c r="G46" i="15"/>
  <c r="E46" i="15"/>
  <c r="D46" i="15"/>
  <c r="F45" i="15"/>
  <c r="C45" i="15"/>
  <c r="L44" i="15"/>
  <c r="C44" i="15" s="1"/>
  <c r="L43" i="15"/>
  <c r="C43" i="15"/>
  <c r="L42" i="15"/>
  <c r="C42" i="15" s="1"/>
  <c r="L41" i="15"/>
  <c r="C41" i="15"/>
  <c r="L40" i="15"/>
  <c r="K40" i="15"/>
  <c r="J40" i="15"/>
  <c r="C40" i="15"/>
  <c r="L39" i="15"/>
  <c r="C39" i="15" s="1"/>
  <c r="L38" i="15"/>
  <c r="C38" i="15"/>
  <c r="L37" i="15"/>
  <c r="K37" i="15"/>
  <c r="J37" i="15"/>
  <c r="C37" i="15"/>
  <c r="L36" i="15"/>
  <c r="C36" i="15" s="1"/>
  <c r="K35" i="15"/>
  <c r="K30" i="15" s="1"/>
  <c r="J35" i="15"/>
  <c r="L35" i="15" s="1"/>
  <c r="C35" i="15" s="1"/>
  <c r="L34" i="15"/>
  <c r="C34" i="15"/>
  <c r="L33" i="15"/>
  <c r="C33" i="15" s="1"/>
  <c r="L32" i="15"/>
  <c r="C32" i="15"/>
  <c r="L31" i="15"/>
  <c r="K31" i="15"/>
  <c r="J31" i="15"/>
  <c r="C31" i="15"/>
  <c r="F29" i="15"/>
  <c r="C29" i="15" s="1"/>
  <c r="G28" i="15"/>
  <c r="I28" i="15" s="1"/>
  <c r="F28" i="15"/>
  <c r="D28" i="15"/>
  <c r="O27" i="15"/>
  <c r="L27" i="15"/>
  <c r="I27" i="15"/>
  <c r="F27" i="15"/>
  <c r="C27" i="15"/>
  <c r="O26" i="15"/>
  <c r="L26" i="15"/>
  <c r="I26" i="15"/>
  <c r="F26" i="15"/>
  <c r="C26" i="15" s="1"/>
  <c r="N25" i="15"/>
  <c r="N290" i="15" s="1"/>
  <c r="N289" i="15" s="1"/>
  <c r="M25" i="15"/>
  <c r="M290" i="15" s="1"/>
  <c r="L25" i="15"/>
  <c r="K25" i="15"/>
  <c r="K290" i="15" s="1"/>
  <c r="K289" i="15" s="1"/>
  <c r="J25" i="15"/>
  <c r="J290" i="15" s="1"/>
  <c r="I25" i="15"/>
  <c r="H25" i="15"/>
  <c r="H290" i="15" s="1"/>
  <c r="H289" i="15" s="1"/>
  <c r="G25" i="15"/>
  <c r="G290" i="15" s="1"/>
  <c r="E25" i="15"/>
  <c r="E290" i="15" s="1"/>
  <c r="E289" i="15" s="1"/>
  <c r="D25" i="15"/>
  <c r="D290" i="15" s="1"/>
  <c r="N24" i="15"/>
  <c r="O299" i="14"/>
  <c r="L299" i="14"/>
  <c r="I299" i="14"/>
  <c r="F299" i="14"/>
  <c r="C299" i="14"/>
  <c r="O298" i="14"/>
  <c r="L298" i="14"/>
  <c r="I298" i="14"/>
  <c r="F298" i="14"/>
  <c r="C298" i="14" s="1"/>
  <c r="O297" i="14"/>
  <c r="L297" i="14"/>
  <c r="I297" i="14"/>
  <c r="F297" i="14"/>
  <c r="C297" i="14" s="1"/>
  <c r="O296" i="14"/>
  <c r="L296" i="14"/>
  <c r="I296" i="14"/>
  <c r="F296" i="14"/>
  <c r="C296" i="14" s="1"/>
  <c r="O295" i="14"/>
  <c r="L295" i="14"/>
  <c r="I295" i="14"/>
  <c r="F295" i="14"/>
  <c r="C295" i="14"/>
  <c r="O294" i="14"/>
  <c r="L294" i="14"/>
  <c r="I294" i="14"/>
  <c r="F294" i="14"/>
  <c r="C294" i="14" s="1"/>
  <c r="O293" i="14"/>
  <c r="L293" i="14"/>
  <c r="I293" i="14"/>
  <c r="F293" i="14"/>
  <c r="C293" i="14" s="1"/>
  <c r="O292" i="14"/>
  <c r="L292" i="14"/>
  <c r="I292" i="14"/>
  <c r="F292" i="14"/>
  <c r="C292" i="14" s="1"/>
  <c r="O291" i="14"/>
  <c r="N291" i="14"/>
  <c r="M291" i="14"/>
  <c r="K291" i="14"/>
  <c r="J291" i="14"/>
  <c r="L291" i="14" s="1"/>
  <c r="H291" i="14"/>
  <c r="G291" i="14"/>
  <c r="I291" i="14" s="1"/>
  <c r="F291" i="14"/>
  <c r="E291" i="14"/>
  <c r="D291" i="14"/>
  <c r="O286" i="14"/>
  <c r="L286" i="14"/>
  <c r="I286" i="14"/>
  <c r="F286" i="14"/>
  <c r="C286" i="14" s="1"/>
  <c r="O285" i="14"/>
  <c r="J285" i="14"/>
  <c r="L285" i="14" s="1"/>
  <c r="I285" i="14"/>
  <c r="F285" i="14"/>
  <c r="C285" i="14" s="1"/>
  <c r="O284" i="14"/>
  <c r="N284" i="14"/>
  <c r="M284" i="14"/>
  <c r="K284" i="14"/>
  <c r="H284" i="14"/>
  <c r="G284" i="14"/>
  <c r="F284" i="14"/>
  <c r="E284" i="14"/>
  <c r="D284" i="14"/>
  <c r="O283" i="14"/>
  <c r="L283" i="14"/>
  <c r="I283" i="14"/>
  <c r="F283" i="14"/>
  <c r="C283" i="14" s="1"/>
  <c r="N282" i="14"/>
  <c r="M282" i="14"/>
  <c r="O282" i="14" s="1"/>
  <c r="L282" i="14"/>
  <c r="K282" i="14"/>
  <c r="J282" i="14"/>
  <c r="I282" i="14"/>
  <c r="H282" i="14"/>
  <c r="G282" i="14"/>
  <c r="E282" i="14"/>
  <c r="D282" i="14"/>
  <c r="F282" i="14" s="1"/>
  <c r="C282" i="14" s="1"/>
  <c r="O281" i="14"/>
  <c r="L281" i="14"/>
  <c r="I281" i="14"/>
  <c r="F281" i="14"/>
  <c r="C281" i="14" s="1"/>
  <c r="O280" i="14"/>
  <c r="L280" i="14"/>
  <c r="I280" i="14"/>
  <c r="F280" i="14"/>
  <c r="C280" i="14"/>
  <c r="O279" i="14"/>
  <c r="O278" i="14" s="1"/>
  <c r="L279" i="14"/>
  <c r="I279" i="14"/>
  <c r="F279" i="14"/>
  <c r="C279" i="14" s="1"/>
  <c r="N278" i="14"/>
  <c r="M278" i="14"/>
  <c r="L278" i="14"/>
  <c r="K278" i="14"/>
  <c r="J278" i="14"/>
  <c r="I278" i="14"/>
  <c r="H278" i="14"/>
  <c r="G278" i="14"/>
  <c r="E278" i="14"/>
  <c r="D278" i="14"/>
  <c r="F278" i="14" s="1"/>
  <c r="O277" i="14"/>
  <c r="L277" i="14"/>
  <c r="I277" i="14"/>
  <c r="F277" i="14"/>
  <c r="C277" i="14" s="1"/>
  <c r="O276" i="14"/>
  <c r="L276" i="14"/>
  <c r="I276" i="14"/>
  <c r="F276" i="14"/>
  <c r="C276" i="14"/>
  <c r="O275" i="14"/>
  <c r="L275" i="14"/>
  <c r="I275" i="14"/>
  <c r="F275" i="14"/>
  <c r="C275" i="14" s="1"/>
  <c r="N274" i="14"/>
  <c r="M274" i="14"/>
  <c r="O274" i="14" s="1"/>
  <c r="L274" i="14"/>
  <c r="K274" i="14"/>
  <c r="J274" i="14"/>
  <c r="I274" i="14"/>
  <c r="H274" i="14"/>
  <c r="H272" i="14" s="1"/>
  <c r="H271" i="14" s="1"/>
  <c r="G274" i="14"/>
  <c r="E274" i="14"/>
  <c r="E272" i="14" s="1"/>
  <c r="E271" i="14" s="1"/>
  <c r="D274" i="14"/>
  <c r="F274" i="14" s="1"/>
  <c r="C274" i="14" s="1"/>
  <c r="O273" i="14"/>
  <c r="L273" i="14"/>
  <c r="I273" i="14"/>
  <c r="F273" i="14"/>
  <c r="C273" i="14" s="1"/>
  <c r="N272" i="14"/>
  <c r="N271" i="14" s="1"/>
  <c r="K272" i="14"/>
  <c r="K271" i="14" s="1"/>
  <c r="J272" i="14"/>
  <c r="L272" i="14" s="1"/>
  <c r="G272" i="14"/>
  <c r="G271" i="14" s="1"/>
  <c r="I271" i="14" s="1"/>
  <c r="O270" i="14"/>
  <c r="L270" i="14"/>
  <c r="I270" i="14"/>
  <c r="F270" i="14"/>
  <c r="C270" i="14" s="1"/>
  <c r="O269" i="14"/>
  <c r="L269" i="14"/>
  <c r="I269" i="14"/>
  <c r="F269" i="14"/>
  <c r="C269" i="14" s="1"/>
  <c r="O268" i="14"/>
  <c r="L268" i="14"/>
  <c r="I268" i="14"/>
  <c r="F268" i="14"/>
  <c r="C268" i="14"/>
  <c r="O267" i="14"/>
  <c r="L267" i="14"/>
  <c r="I267" i="14"/>
  <c r="F267" i="14"/>
  <c r="C267" i="14" s="1"/>
  <c r="N266" i="14"/>
  <c r="M266" i="14"/>
  <c r="O266" i="14" s="1"/>
  <c r="L266" i="14"/>
  <c r="K266" i="14"/>
  <c r="J266" i="14"/>
  <c r="I266" i="14"/>
  <c r="H266" i="14"/>
  <c r="G266" i="14"/>
  <c r="E266" i="14"/>
  <c r="D266" i="14"/>
  <c r="F266" i="14" s="1"/>
  <c r="C266" i="14" s="1"/>
  <c r="O265" i="14"/>
  <c r="L265" i="14"/>
  <c r="I265" i="14"/>
  <c r="F265" i="14"/>
  <c r="C265" i="14" s="1"/>
  <c r="O264" i="14"/>
  <c r="L264" i="14"/>
  <c r="I264" i="14"/>
  <c r="F264" i="14"/>
  <c r="C264" i="14"/>
  <c r="O263" i="14"/>
  <c r="L263" i="14"/>
  <c r="I263" i="14"/>
  <c r="F263" i="14"/>
  <c r="C263" i="14" s="1"/>
  <c r="N262" i="14"/>
  <c r="M262" i="14"/>
  <c r="M261" i="14" s="1"/>
  <c r="O261" i="14" s="1"/>
  <c r="L262" i="14"/>
  <c r="K262" i="14"/>
  <c r="J262" i="14"/>
  <c r="I262" i="14"/>
  <c r="H262" i="14"/>
  <c r="H261" i="14" s="1"/>
  <c r="I261" i="14" s="1"/>
  <c r="G262" i="14"/>
  <c r="E262" i="14"/>
  <c r="E261" i="14" s="1"/>
  <c r="D262" i="14"/>
  <c r="F262" i="14" s="1"/>
  <c r="N261" i="14"/>
  <c r="K261" i="14"/>
  <c r="J261" i="14"/>
  <c r="L261" i="14" s="1"/>
  <c r="G261" i="14"/>
  <c r="O260" i="14"/>
  <c r="L260" i="14"/>
  <c r="I260" i="14"/>
  <c r="F260" i="14"/>
  <c r="C260" i="14"/>
  <c r="O259" i="14"/>
  <c r="L259" i="14"/>
  <c r="I259" i="14"/>
  <c r="F259" i="14"/>
  <c r="C259" i="14" s="1"/>
  <c r="O258" i="14"/>
  <c r="L258" i="14"/>
  <c r="I258" i="14"/>
  <c r="F258" i="14"/>
  <c r="C258" i="14" s="1"/>
  <c r="O257" i="14"/>
  <c r="L257" i="14"/>
  <c r="I257" i="14"/>
  <c r="F257" i="14"/>
  <c r="C257" i="14" s="1"/>
  <c r="O256" i="14"/>
  <c r="L256" i="14"/>
  <c r="I256" i="14"/>
  <c r="F256" i="14"/>
  <c r="C256" i="14"/>
  <c r="O255" i="14"/>
  <c r="N255" i="14"/>
  <c r="M255" i="14"/>
  <c r="L255" i="14"/>
  <c r="K255" i="14"/>
  <c r="K254" i="14" s="1"/>
  <c r="L254" i="14" s="1"/>
  <c r="J255" i="14"/>
  <c r="H255" i="14"/>
  <c r="H254" i="14" s="1"/>
  <c r="G255" i="14"/>
  <c r="I255" i="14" s="1"/>
  <c r="E255" i="14"/>
  <c r="D255" i="14"/>
  <c r="D254" i="14" s="1"/>
  <c r="F254" i="14" s="1"/>
  <c r="N254" i="14"/>
  <c r="M254" i="14"/>
  <c r="O254" i="14" s="1"/>
  <c r="J254" i="14"/>
  <c r="E254" i="14"/>
  <c r="O253" i="14"/>
  <c r="L253" i="14"/>
  <c r="I253" i="14"/>
  <c r="F253" i="14"/>
  <c r="C253" i="14" s="1"/>
  <c r="O252" i="14"/>
  <c r="L252" i="14"/>
  <c r="I252" i="14"/>
  <c r="F252" i="14"/>
  <c r="C252" i="14"/>
  <c r="O251" i="14"/>
  <c r="L251" i="14"/>
  <c r="I251" i="14"/>
  <c r="F251" i="14"/>
  <c r="C251" i="14" s="1"/>
  <c r="O250" i="14"/>
  <c r="L250" i="14"/>
  <c r="I250" i="14"/>
  <c r="F250" i="14"/>
  <c r="C250" i="14" s="1"/>
  <c r="N249" i="14"/>
  <c r="M249" i="14"/>
  <c r="O249" i="14" s="1"/>
  <c r="K249" i="14"/>
  <c r="J249" i="14"/>
  <c r="L249" i="14" s="1"/>
  <c r="I249" i="14"/>
  <c r="H249" i="14"/>
  <c r="G249" i="14"/>
  <c r="F249" i="14"/>
  <c r="C249" i="14" s="1"/>
  <c r="E249" i="14"/>
  <c r="D249" i="14"/>
  <c r="O248" i="14"/>
  <c r="L248" i="14"/>
  <c r="I248" i="14"/>
  <c r="F248" i="14"/>
  <c r="C248" i="14"/>
  <c r="O247" i="14"/>
  <c r="L247" i="14"/>
  <c r="I247" i="14"/>
  <c r="F247" i="14"/>
  <c r="C247" i="14" s="1"/>
  <c r="O246" i="14"/>
  <c r="L246" i="14"/>
  <c r="I246" i="14"/>
  <c r="F246" i="14"/>
  <c r="C246" i="14" s="1"/>
  <c r="O245" i="14"/>
  <c r="L245" i="14"/>
  <c r="I245" i="14"/>
  <c r="F245" i="14"/>
  <c r="C245" i="14" s="1"/>
  <c r="O244" i="14"/>
  <c r="L244" i="14"/>
  <c r="I244" i="14"/>
  <c r="F244" i="14"/>
  <c r="C244" i="14"/>
  <c r="O243" i="14"/>
  <c r="L243" i="14"/>
  <c r="I243" i="14"/>
  <c r="F243" i="14"/>
  <c r="C243" i="14" s="1"/>
  <c r="O242" i="14"/>
  <c r="L242" i="14"/>
  <c r="I242" i="14"/>
  <c r="F242" i="14"/>
  <c r="C242" i="14" s="1"/>
  <c r="N241" i="14"/>
  <c r="M241" i="14"/>
  <c r="K241" i="14"/>
  <c r="J241" i="14"/>
  <c r="L241" i="14" s="1"/>
  <c r="I241" i="14"/>
  <c r="H241" i="14"/>
  <c r="G241" i="14"/>
  <c r="F241" i="14"/>
  <c r="E241" i="14"/>
  <c r="D241" i="14"/>
  <c r="O240" i="14"/>
  <c r="L240" i="14"/>
  <c r="I240" i="14"/>
  <c r="F240" i="14"/>
  <c r="C240" i="14"/>
  <c r="O239" i="14"/>
  <c r="L239" i="14"/>
  <c r="I239" i="14"/>
  <c r="F239" i="14"/>
  <c r="C239" i="14" s="1"/>
  <c r="N238" i="14"/>
  <c r="M238" i="14"/>
  <c r="O238" i="14" s="1"/>
  <c r="L238" i="14"/>
  <c r="K238" i="14"/>
  <c r="J238" i="14"/>
  <c r="I238" i="14"/>
  <c r="H238" i="14"/>
  <c r="G238" i="14"/>
  <c r="E238" i="14"/>
  <c r="D238" i="14"/>
  <c r="O237" i="14"/>
  <c r="L237" i="14"/>
  <c r="I237" i="14"/>
  <c r="F237" i="14"/>
  <c r="C237" i="14" s="1"/>
  <c r="O236" i="14"/>
  <c r="N236" i="14"/>
  <c r="M236" i="14"/>
  <c r="K236" i="14"/>
  <c r="K234" i="14" s="1"/>
  <c r="K233" i="14" s="1"/>
  <c r="J236" i="14"/>
  <c r="H236" i="14"/>
  <c r="G236" i="14"/>
  <c r="F236" i="14"/>
  <c r="E236" i="14"/>
  <c r="D236" i="14"/>
  <c r="O235" i="14"/>
  <c r="L235" i="14"/>
  <c r="I235" i="14"/>
  <c r="F235" i="14"/>
  <c r="C235" i="14" s="1"/>
  <c r="M234" i="14"/>
  <c r="H234" i="14"/>
  <c r="E234" i="14"/>
  <c r="E233" i="14" s="1"/>
  <c r="D234" i="14"/>
  <c r="O232" i="14"/>
  <c r="L232" i="14"/>
  <c r="I232" i="14"/>
  <c r="F232" i="14"/>
  <c r="C232" i="14"/>
  <c r="O231" i="14"/>
  <c r="L231" i="14"/>
  <c r="I231" i="14"/>
  <c r="F231" i="14"/>
  <c r="C231" i="14" s="1"/>
  <c r="N230" i="14"/>
  <c r="M230" i="14"/>
  <c r="L230" i="14"/>
  <c r="K230" i="14"/>
  <c r="J230" i="14"/>
  <c r="I230" i="14"/>
  <c r="H230" i="14"/>
  <c r="G230" i="14"/>
  <c r="E230" i="14"/>
  <c r="E207" i="14" s="1"/>
  <c r="D230" i="14"/>
  <c r="O229" i="14"/>
  <c r="L229" i="14"/>
  <c r="I229" i="14"/>
  <c r="F229" i="14"/>
  <c r="O228" i="14"/>
  <c r="L228" i="14"/>
  <c r="I228" i="14"/>
  <c r="F228" i="14"/>
  <c r="C228" i="14"/>
  <c r="O227" i="14"/>
  <c r="L227" i="14"/>
  <c r="I227" i="14"/>
  <c r="F227" i="14"/>
  <c r="C227" i="14" s="1"/>
  <c r="O226" i="14"/>
  <c r="L226" i="14"/>
  <c r="I226" i="14"/>
  <c r="F226" i="14"/>
  <c r="C226" i="14" s="1"/>
  <c r="O225" i="14"/>
  <c r="L225" i="14"/>
  <c r="I225" i="14"/>
  <c r="F225" i="14"/>
  <c r="C225" i="14" s="1"/>
  <c r="O224" i="14"/>
  <c r="L224" i="14"/>
  <c r="I224" i="14"/>
  <c r="F224" i="14"/>
  <c r="C224" i="14"/>
  <c r="O223" i="14"/>
  <c r="L223" i="14"/>
  <c r="I223" i="14"/>
  <c r="F223" i="14"/>
  <c r="C223" i="14" s="1"/>
  <c r="O222" i="14"/>
  <c r="L222" i="14"/>
  <c r="I222" i="14"/>
  <c r="F222" i="14"/>
  <c r="O221" i="14"/>
  <c r="L221" i="14"/>
  <c r="I221" i="14"/>
  <c r="F221" i="14"/>
  <c r="C221" i="14" s="1"/>
  <c r="O220" i="14"/>
  <c r="L220" i="14"/>
  <c r="I220" i="14"/>
  <c r="F220" i="14"/>
  <c r="C220" i="14"/>
  <c r="O219" i="14"/>
  <c r="N219" i="14"/>
  <c r="M219" i="14"/>
  <c r="L219" i="14"/>
  <c r="K219" i="14"/>
  <c r="J219" i="14"/>
  <c r="H219" i="14"/>
  <c r="G219" i="14"/>
  <c r="E219" i="14"/>
  <c r="D219" i="14"/>
  <c r="F219" i="14" s="1"/>
  <c r="O218" i="14"/>
  <c r="L218" i="14"/>
  <c r="I218" i="14"/>
  <c r="F218" i="14"/>
  <c r="C218" i="14" s="1"/>
  <c r="O217" i="14"/>
  <c r="L217" i="14"/>
  <c r="I217" i="14"/>
  <c r="F217" i="14"/>
  <c r="C217" i="14" s="1"/>
  <c r="O216" i="14"/>
  <c r="L216" i="14"/>
  <c r="I216" i="14"/>
  <c r="F216" i="14"/>
  <c r="C216" i="14"/>
  <c r="O215" i="14"/>
  <c r="L215" i="14"/>
  <c r="I215" i="14"/>
  <c r="F215" i="14"/>
  <c r="C215" i="14" s="1"/>
  <c r="O214" i="14"/>
  <c r="L214" i="14"/>
  <c r="I214" i="14"/>
  <c r="F214" i="14"/>
  <c r="O213" i="14"/>
  <c r="L213" i="14"/>
  <c r="I213" i="14"/>
  <c r="F213" i="14"/>
  <c r="C213" i="14" s="1"/>
  <c r="O212" i="14"/>
  <c r="L212" i="14"/>
  <c r="I212" i="14"/>
  <c r="F212" i="14"/>
  <c r="C212" i="14"/>
  <c r="O211" i="14"/>
  <c r="L211" i="14"/>
  <c r="I211" i="14"/>
  <c r="F211" i="14"/>
  <c r="C211" i="14" s="1"/>
  <c r="O210" i="14"/>
  <c r="L210" i="14"/>
  <c r="I210" i="14"/>
  <c r="F210" i="14"/>
  <c r="O209" i="14"/>
  <c r="L209" i="14"/>
  <c r="I209" i="14"/>
  <c r="F209" i="14"/>
  <c r="N208" i="14"/>
  <c r="N207" i="14" s="1"/>
  <c r="M208" i="14"/>
  <c r="K208" i="14"/>
  <c r="J208" i="14"/>
  <c r="H208" i="14"/>
  <c r="G208" i="14"/>
  <c r="I208" i="14" s="1"/>
  <c r="F208" i="14"/>
  <c r="E208" i="14"/>
  <c r="D208" i="14"/>
  <c r="K207" i="14"/>
  <c r="H207" i="14"/>
  <c r="O206" i="14"/>
  <c r="L206" i="14"/>
  <c r="I206" i="14"/>
  <c r="F206" i="14"/>
  <c r="C206" i="14" s="1"/>
  <c r="O205" i="14"/>
  <c r="L205" i="14"/>
  <c r="I205" i="14"/>
  <c r="F205" i="14"/>
  <c r="C205" i="14" s="1"/>
  <c r="O204" i="14"/>
  <c r="L204" i="14"/>
  <c r="I204" i="14"/>
  <c r="F204" i="14"/>
  <c r="C204" i="14"/>
  <c r="O203" i="14"/>
  <c r="L203" i="14"/>
  <c r="I203" i="14"/>
  <c r="F203" i="14"/>
  <c r="C203" i="14" s="1"/>
  <c r="O202" i="14"/>
  <c r="L202" i="14"/>
  <c r="I202" i="14"/>
  <c r="F202" i="14"/>
  <c r="N201" i="14"/>
  <c r="N199" i="14" s="1"/>
  <c r="M201" i="14"/>
  <c r="K201" i="14"/>
  <c r="J201" i="14"/>
  <c r="I201" i="14"/>
  <c r="H201" i="14"/>
  <c r="G201" i="14"/>
  <c r="F201" i="14"/>
  <c r="E201" i="14"/>
  <c r="E199" i="14" s="1"/>
  <c r="D201" i="14"/>
  <c r="O200" i="14"/>
  <c r="L200" i="14"/>
  <c r="I200" i="14"/>
  <c r="F200" i="14"/>
  <c r="C200" i="14"/>
  <c r="K199" i="14"/>
  <c r="K198" i="14" s="1"/>
  <c r="K197" i="14" s="1"/>
  <c r="H199" i="14"/>
  <c r="G199" i="14"/>
  <c r="D199" i="14"/>
  <c r="F199" i="14" s="1"/>
  <c r="H198" i="14"/>
  <c r="E198" i="14"/>
  <c r="E197" i="14"/>
  <c r="O196" i="14"/>
  <c r="L196" i="14"/>
  <c r="I196" i="14"/>
  <c r="F196" i="14"/>
  <c r="C196" i="14" s="1"/>
  <c r="N195" i="14"/>
  <c r="M195" i="14"/>
  <c r="M194" i="14" s="1"/>
  <c r="O194" i="14" s="1"/>
  <c r="L195" i="14"/>
  <c r="K195" i="14"/>
  <c r="K194" i="14" s="1"/>
  <c r="J195" i="14"/>
  <c r="I195" i="14"/>
  <c r="H195" i="14"/>
  <c r="H194" i="14" s="1"/>
  <c r="G195" i="14"/>
  <c r="G194" i="14" s="1"/>
  <c r="E195" i="14"/>
  <c r="E194" i="14" s="1"/>
  <c r="D195" i="14"/>
  <c r="D194" i="14" s="1"/>
  <c r="F194" i="14" s="1"/>
  <c r="N194" i="14"/>
  <c r="J194" i="14"/>
  <c r="L194" i="14" s="1"/>
  <c r="O193" i="14"/>
  <c r="L193" i="14"/>
  <c r="I193" i="14"/>
  <c r="F193" i="14"/>
  <c r="C193" i="14"/>
  <c r="O192" i="14"/>
  <c r="L192" i="14"/>
  <c r="I192" i="14"/>
  <c r="F192" i="14"/>
  <c r="C192" i="14" s="1"/>
  <c r="N191" i="14"/>
  <c r="M191" i="14"/>
  <c r="M190" i="14" s="1"/>
  <c r="O190" i="14" s="1"/>
  <c r="L191" i="14"/>
  <c r="K191" i="14"/>
  <c r="K190" i="14" s="1"/>
  <c r="J191" i="14"/>
  <c r="I191" i="14"/>
  <c r="H191" i="14"/>
  <c r="G191" i="14"/>
  <c r="G190" i="14" s="1"/>
  <c r="E191" i="14"/>
  <c r="E190" i="14" s="1"/>
  <c r="D191" i="14"/>
  <c r="D190" i="14" s="1"/>
  <c r="N190" i="14"/>
  <c r="J190" i="14"/>
  <c r="L190" i="14" s="1"/>
  <c r="O189" i="14"/>
  <c r="L189" i="14"/>
  <c r="I189" i="14"/>
  <c r="F189" i="14"/>
  <c r="C189" i="14"/>
  <c r="O188" i="14"/>
  <c r="L188" i="14"/>
  <c r="I188" i="14"/>
  <c r="F188" i="14"/>
  <c r="C188" i="14" s="1"/>
  <c r="N187" i="14"/>
  <c r="M187" i="14"/>
  <c r="O187" i="14" s="1"/>
  <c r="L187" i="14"/>
  <c r="K187" i="14"/>
  <c r="J187" i="14"/>
  <c r="I187" i="14"/>
  <c r="H187" i="14"/>
  <c r="G187" i="14"/>
  <c r="E187" i="14"/>
  <c r="D187" i="14"/>
  <c r="F187" i="14" s="1"/>
  <c r="C187" i="14" s="1"/>
  <c r="O186" i="14"/>
  <c r="L186" i="14"/>
  <c r="I186" i="14"/>
  <c r="F186" i="14"/>
  <c r="C186" i="14" s="1"/>
  <c r="O185" i="14"/>
  <c r="L185" i="14"/>
  <c r="I185" i="14"/>
  <c r="F185" i="14"/>
  <c r="C185" i="14"/>
  <c r="O184" i="14"/>
  <c r="L184" i="14"/>
  <c r="I184" i="14"/>
  <c r="F184" i="14"/>
  <c r="C184" i="14" s="1"/>
  <c r="O183" i="14"/>
  <c r="L183" i="14"/>
  <c r="I183" i="14"/>
  <c r="F183" i="14"/>
  <c r="C183" i="14" s="1"/>
  <c r="N182" i="14"/>
  <c r="M182" i="14"/>
  <c r="O182" i="14" s="1"/>
  <c r="K182" i="14"/>
  <c r="J182" i="14"/>
  <c r="L182" i="14" s="1"/>
  <c r="I182" i="14"/>
  <c r="H182" i="14"/>
  <c r="G182" i="14"/>
  <c r="F182" i="14"/>
  <c r="C182" i="14" s="1"/>
  <c r="E182" i="14"/>
  <c r="D182" i="14"/>
  <c r="O181" i="14"/>
  <c r="L181" i="14"/>
  <c r="I181" i="14"/>
  <c r="F181" i="14"/>
  <c r="C181" i="14"/>
  <c r="O180" i="14"/>
  <c r="L180" i="14"/>
  <c r="I180" i="14"/>
  <c r="F180" i="14"/>
  <c r="C180" i="14" s="1"/>
  <c r="O179" i="14"/>
  <c r="L179" i="14"/>
  <c r="I179" i="14"/>
  <c r="F179" i="14"/>
  <c r="C179" i="14" s="1"/>
  <c r="N178" i="14"/>
  <c r="N177" i="14" s="1"/>
  <c r="N176" i="14" s="1"/>
  <c r="M178" i="14"/>
  <c r="M177" i="14" s="1"/>
  <c r="K178" i="14"/>
  <c r="J178" i="14"/>
  <c r="J177" i="14" s="1"/>
  <c r="I178" i="14"/>
  <c r="H178" i="14"/>
  <c r="H177" i="14" s="1"/>
  <c r="H176" i="14" s="1"/>
  <c r="G178" i="14"/>
  <c r="F178" i="14"/>
  <c r="E178" i="14"/>
  <c r="E177" i="14" s="1"/>
  <c r="E176" i="14" s="1"/>
  <c r="D178" i="14"/>
  <c r="D177" i="14" s="1"/>
  <c r="K177" i="14"/>
  <c r="K176" i="14" s="1"/>
  <c r="G177" i="14"/>
  <c r="G176" i="14" s="1"/>
  <c r="O175" i="14"/>
  <c r="L175" i="14"/>
  <c r="I175" i="14"/>
  <c r="F175" i="14"/>
  <c r="C175" i="14" s="1"/>
  <c r="O174" i="14"/>
  <c r="L174" i="14"/>
  <c r="I174" i="14"/>
  <c r="F174" i="14"/>
  <c r="C174" i="14" s="1"/>
  <c r="O173" i="14"/>
  <c r="L173" i="14"/>
  <c r="I173" i="14"/>
  <c r="F173" i="14"/>
  <c r="C173" i="14"/>
  <c r="O172" i="14"/>
  <c r="L172" i="14"/>
  <c r="I172" i="14"/>
  <c r="F172" i="14"/>
  <c r="C172" i="14" s="1"/>
  <c r="O171" i="14"/>
  <c r="L171" i="14"/>
  <c r="I171" i="14"/>
  <c r="F171" i="14"/>
  <c r="C171" i="14" s="1"/>
  <c r="O170" i="14"/>
  <c r="L170" i="14"/>
  <c r="I170" i="14"/>
  <c r="F170" i="14"/>
  <c r="C170" i="14" s="1"/>
  <c r="O169" i="14"/>
  <c r="N169" i="14"/>
  <c r="N168" i="14" s="1"/>
  <c r="M169" i="14"/>
  <c r="M168" i="14" s="1"/>
  <c r="K169" i="14"/>
  <c r="K168" i="14" s="1"/>
  <c r="J169" i="14"/>
  <c r="J168" i="14" s="1"/>
  <c r="H169" i="14"/>
  <c r="G169" i="14"/>
  <c r="G168" i="14" s="1"/>
  <c r="I168" i="14" s="1"/>
  <c r="F169" i="14"/>
  <c r="E169" i="14"/>
  <c r="E168" i="14" s="1"/>
  <c r="D169" i="14"/>
  <c r="H168" i="14"/>
  <c r="D168" i="14"/>
  <c r="F168" i="14" s="1"/>
  <c r="O167" i="14"/>
  <c r="L167" i="14"/>
  <c r="I167" i="14"/>
  <c r="F167" i="14"/>
  <c r="C167" i="14" s="1"/>
  <c r="O166" i="14"/>
  <c r="L166" i="14"/>
  <c r="I166" i="14"/>
  <c r="F166" i="14"/>
  <c r="C166" i="14" s="1"/>
  <c r="O165" i="14"/>
  <c r="L165" i="14"/>
  <c r="I165" i="14"/>
  <c r="F165" i="14"/>
  <c r="C165" i="14"/>
  <c r="O164" i="14"/>
  <c r="L164" i="14"/>
  <c r="I164" i="14"/>
  <c r="F164" i="14"/>
  <c r="C164" i="14" s="1"/>
  <c r="N163" i="14"/>
  <c r="M163" i="14"/>
  <c r="O163" i="14" s="1"/>
  <c r="L163" i="14"/>
  <c r="K163" i="14"/>
  <c r="J163" i="14"/>
  <c r="I163" i="14"/>
  <c r="H163" i="14"/>
  <c r="G163" i="14"/>
  <c r="E163" i="14"/>
  <c r="D163" i="14"/>
  <c r="F163" i="14" s="1"/>
  <c r="C163" i="14" s="1"/>
  <c r="O162" i="14"/>
  <c r="L162" i="14"/>
  <c r="I162" i="14"/>
  <c r="F162" i="14"/>
  <c r="C162" i="14" s="1"/>
  <c r="O161" i="14"/>
  <c r="L161" i="14"/>
  <c r="I161" i="14"/>
  <c r="F161" i="14"/>
  <c r="C161" i="14"/>
  <c r="O160" i="14"/>
  <c r="L160" i="14"/>
  <c r="I160" i="14"/>
  <c r="F160" i="14"/>
  <c r="C160" i="14" s="1"/>
  <c r="O159" i="14"/>
  <c r="L159" i="14"/>
  <c r="I159" i="14"/>
  <c r="F159" i="14"/>
  <c r="C159" i="14" s="1"/>
  <c r="O158" i="14"/>
  <c r="L158" i="14"/>
  <c r="I158" i="14"/>
  <c r="F158" i="14"/>
  <c r="C158" i="14" s="1"/>
  <c r="O157" i="14"/>
  <c r="L157" i="14"/>
  <c r="I157" i="14"/>
  <c r="F157" i="14"/>
  <c r="C157" i="14"/>
  <c r="O156" i="14"/>
  <c r="L156" i="14"/>
  <c r="I156" i="14"/>
  <c r="F156" i="14"/>
  <c r="C156" i="14" s="1"/>
  <c r="O155" i="14"/>
  <c r="L155" i="14"/>
  <c r="I155" i="14"/>
  <c r="F155" i="14"/>
  <c r="C155" i="14" s="1"/>
  <c r="N154" i="14"/>
  <c r="M154" i="14"/>
  <c r="O154" i="14" s="1"/>
  <c r="K154" i="14"/>
  <c r="J154" i="14"/>
  <c r="L154" i="14" s="1"/>
  <c r="I154" i="14"/>
  <c r="H154" i="14"/>
  <c r="G154" i="14"/>
  <c r="F154" i="14"/>
  <c r="C154" i="14" s="1"/>
  <c r="E154" i="14"/>
  <c r="D154" i="14"/>
  <c r="O153" i="14"/>
  <c r="L153" i="14"/>
  <c r="I153" i="14"/>
  <c r="F153" i="14"/>
  <c r="C153" i="14"/>
  <c r="O152" i="14"/>
  <c r="L152" i="14"/>
  <c r="I152" i="14"/>
  <c r="F152" i="14"/>
  <c r="C152" i="14" s="1"/>
  <c r="O151" i="14"/>
  <c r="L151" i="14"/>
  <c r="I151" i="14"/>
  <c r="F151" i="14"/>
  <c r="C151" i="14" s="1"/>
  <c r="O150" i="14"/>
  <c r="L150" i="14"/>
  <c r="I150" i="14"/>
  <c r="F150" i="14"/>
  <c r="C150" i="14" s="1"/>
  <c r="O149" i="14"/>
  <c r="L149" i="14"/>
  <c r="I149" i="14"/>
  <c r="F149" i="14"/>
  <c r="C149" i="14"/>
  <c r="O148" i="14"/>
  <c r="L148" i="14"/>
  <c r="I148" i="14"/>
  <c r="F148" i="14"/>
  <c r="C148" i="14" s="1"/>
  <c r="N147" i="14"/>
  <c r="M147" i="14"/>
  <c r="O147" i="14" s="1"/>
  <c r="L147" i="14"/>
  <c r="K147" i="14"/>
  <c r="J147" i="14"/>
  <c r="I147" i="14"/>
  <c r="H147" i="14"/>
  <c r="G147" i="14"/>
  <c r="E147" i="14"/>
  <c r="D147" i="14"/>
  <c r="F147" i="14" s="1"/>
  <c r="C147" i="14" s="1"/>
  <c r="O146" i="14"/>
  <c r="L146" i="14"/>
  <c r="I146" i="14"/>
  <c r="F146" i="14"/>
  <c r="C146" i="14" s="1"/>
  <c r="O145" i="14"/>
  <c r="L145" i="14"/>
  <c r="I145" i="14"/>
  <c r="F145" i="14"/>
  <c r="C145" i="14"/>
  <c r="O144" i="14"/>
  <c r="N144" i="14"/>
  <c r="M144" i="14"/>
  <c r="L144" i="14"/>
  <c r="K144" i="14"/>
  <c r="J144" i="14"/>
  <c r="H144" i="14"/>
  <c r="G144" i="14"/>
  <c r="I144" i="14" s="1"/>
  <c r="E144" i="14"/>
  <c r="D144" i="14"/>
  <c r="F144" i="14" s="1"/>
  <c r="O143" i="14"/>
  <c r="L143" i="14"/>
  <c r="I143" i="14"/>
  <c r="F143" i="14"/>
  <c r="C143" i="14" s="1"/>
  <c r="O142" i="14"/>
  <c r="L142" i="14"/>
  <c r="I142" i="14"/>
  <c r="F142" i="14"/>
  <c r="C142" i="14" s="1"/>
  <c r="O141" i="14"/>
  <c r="L141" i="14"/>
  <c r="I141" i="14"/>
  <c r="F141" i="14"/>
  <c r="C141" i="14"/>
  <c r="O140" i="14"/>
  <c r="L140" i="14"/>
  <c r="I140" i="14"/>
  <c r="F140" i="14"/>
  <c r="C140" i="14" s="1"/>
  <c r="N139" i="14"/>
  <c r="M139" i="14"/>
  <c r="O139" i="14" s="1"/>
  <c r="L139" i="14"/>
  <c r="K139" i="14"/>
  <c r="J139" i="14"/>
  <c r="I139" i="14"/>
  <c r="H139" i="14"/>
  <c r="G139" i="14"/>
  <c r="E139" i="14"/>
  <c r="D139" i="14"/>
  <c r="F139" i="14" s="1"/>
  <c r="C139" i="14" s="1"/>
  <c r="O138" i="14"/>
  <c r="L138" i="14"/>
  <c r="I138" i="14"/>
  <c r="F138" i="14"/>
  <c r="C138" i="14" s="1"/>
  <c r="O137" i="14"/>
  <c r="L137" i="14"/>
  <c r="I137" i="14"/>
  <c r="F137" i="14"/>
  <c r="C137" i="14"/>
  <c r="O136" i="14"/>
  <c r="L136" i="14"/>
  <c r="I136" i="14"/>
  <c r="F136" i="14"/>
  <c r="C136" i="14" s="1"/>
  <c r="O135" i="14"/>
  <c r="L135" i="14"/>
  <c r="I135" i="14"/>
  <c r="F135" i="14"/>
  <c r="C135" i="14" s="1"/>
  <c r="N134" i="14"/>
  <c r="M134" i="14"/>
  <c r="M133" i="14" s="1"/>
  <c r="K134" i="14"/>
  <c r="J134" i="14"/>
  <c r="L134" i="14" s="1"/>
  <c r="I134" i="14"/>
  <c r="H134" i="14"/>
  <c r="H133" i="14" s="1"/>
  <c r="G134" i="14"/>
  <c r="F134" i="14"/>
  <c r="E134" i="14"/>
  <c r="E133" i="14" s="1"/>
  <c r="D134" i="14"/>
  <c r="D133" i="14" s="1"/>
  <c r="F133" i="14" s="1"/>
  <c r="N133" i="14"/>
  <c r="K133" i="14"/>
  <c r="J133" i="14"/>
  <c r="L133" i="14" s="1"/>
  <c r="G133" i="14"/>
  <c r="I133" i="14" s="1"/>
  <c r="O132" i="14"/>
  <c r="L132" i="14"/>
  <c r="I132" i="14"/>
  <c r="F132" i="14"/>
  <c r="C132" i="14" s="1"/>
  <c r="N131" i="14"/>
  <c r="M131" i="14"/>
  <c r="O131" i="14" s="1"/>
  <c r="L131" i="14"/>
  <c r="K131" i="14"/>
  <c r="J131" i="14"/>
  <c r="I131" i="14"/>
  <c r="H131" i="14"/>
  <c r="G131" i="14"/>
  <c r="E131" i="14"/>
  <c r="D131" i="14"/>
  <c r="F131" i="14" s="1"/>
  <c r="C131" i="14" s="1"/>
  <c r="O130" i="14"/>
  <c r="L130" i="14"/>
  <c r="I130" i="14"/>
  <c r="F130" i="14"/>
  <c r="C130" i="14" s="1"/>
  <c r="O129" i="14"/>
  <c r="L129" i="14"/>
  <c r="I129" i="14"/>
  <c r="F129" i="14"/>
  <c r="C129" i="14"/>
  <c r="O128" i="14"/>
  <c r="L128" i="14"/>
  <c r="I128" i="14"/>
  <c r="F128" i="14"/>
  <c r="C128" i="14" s="1"/>
  <c r="O127" i="14"/>
  <c r="L127" i="14"/>
  <c r="I127" i="14"/>
  <c r="F127" i="14"/>
  <c r="C127" i="14" s="1"/>
  <c r="O126" i="14"/>
  <c r="L126" i="14"/>
  <c r="I126" i="14"/>
  <c r="F126" i="14"/>
  <c r="C126" i="14" s="1"/>
  <c r="N125" i="14"/>
  <c r="O125" i="14" s="1"/>
  <c r="M125" i="14"/>
  <c r="K125" i="14"/>
  <c r="J125" i="14"/>
  <c r="L125" i="14" s="1"/>
  <c r="H125" i="14"/>
  <c r="G125" i="14"/>
  <c r="I125" i="14" s="1"/>
  <c r="F125" i="14"/>
  <c r="E125" i="14"/>
  <c r="D125" i="14"/>
  <c r="O124" i="14"/>
  <c r="L124" i="14"/>
  <c r="I124" i="14"/>
  <c r="F124" i="14"/>
  <c r="C124" i="14"/>
  <c r="O123" i="14"/>
  <c r="L123" i="14"/>
  <c r="I123" i="14"/>
  <c r="F123" i="14"/>
  <c r="C123" i="14" s="1"/>
  <c r="O122" i="14"/>
  <c r="L122" i="14"/>
  <c r="I122" i="14"/>
  <c r="F122" i="14"/>
  <c r="C122" i="14" s="1"/>
  <c r="O121" i="14"/>
  <c r="L121" i="14"/>
  <c r="C121" i="14" s="1"/>
  <c r="I121" i="14"/>
  <c r="F121" i="14"/>
  <c r="O120" i="14"/>
  <c r="L120" i="14"/>
  <c r="I120" i="14"/>
  <c r="F120" i="14"/>
  <c r="C120" i="14"/>
  <c r="N119" i="14"/>
  <c r="M119" i="14"/>
  <c r="O119" i="14" s="1"/>
  <c r="L119" i="14"/>
  <c r="K119" i="14"/>
  <c r="J119" i="14"/>
  <c r="H119" i="14"/>
  <c r="I119" i="14" s="1"/>
  <c r="G119" i="14"/>
  <c r="E119" i="14"/>
  <c r="D119" i="14"/>
  <c r="F119" i="14" s="1"/>
  <c r="O118" i="14"/>
  <c r="L118" i="14"/>
  <c r="I118" i="14"/>
  <c r="F118" i="14"/>
  <c r="C118" i="14" s="1"/>
  <c r="O117" i="14"/>
  <c r="L117" i="14"/>
  <c r="C117" i="14" s="1"/>
  <c r="I117" i="14"/>
  <c r="F117" i="14"/>
  <c r="O116" i="14"/>
  <c r="L116" i="14"/>
  <c r="I116" i="14"/>
  <c r="F116" i="14"/>
  <c r="C116" i="14"/>
  <c r="N115" i="14"/>
  <c r="M115" i="14"/>
  <c r="O115" i="14" s="1"/>
  <c r="L115" i="14"/>
  <c r="K115" i="14"/>
  <c r="J115" i="14"/>
  <c r="H115" i="14"/>
  <c r="I115" i="14" s="1"/>
  <c r="G115" i="14"/>
  <c r="E115" i="14"/>
  <c r="D115" i="14"/>
  <c r="F115" i="14" s="1"/>
  <c r="C115" i="14" s="1"/>
  <c r="O114" i="14"/>
  <c r="L114" i="14"/>
  <c r="I114" i="14"/>
  <c r="F114" i="14"/>
  <c r="C114" i="14" s="1"/>
  <c r="O113" i="14"/>
  <c r="L113" i="14"/>
  <c r="C113" i="14" s="1"/>
  <c r="I113" i="14"/>
  <c r="F113" i="14"/>
  <c r="O112" i="14"/>
  <c r="L112" i="14"/>
  <c r="I112" i="14"/>
  <c r="F112" i="14"/>
  <c r="C112" i="14"/>
  <c r="O111" i="14"/>
  <c r="L111" i="14"/>
  <c r="I111" i="14"/>
  <c r="F111" i="14"/>
  <c r="C111" i="14" s="1"/>
  <c r="O110" i="14"/>
  <c r="L110" i="14"/>
  <c r="I110" i="14"/>
  <c r="F110" i="14"/>
  <c r="C110" i="14" s="1"/>
  <c r="O109" i="14"/>
  <c r="L109" i="14"/>
  <c r="C109" i="14" s="1"/>
  <c r="I109" i="14"/>
  <c r="F109" i="14"/>
  <c r="O108" i="14"/>
  <c r="L108" i="14"/>
  <c r="I108" i="14"/>
  <c r="F108" i="14"/>
  <c r="C108" i="14"/>
  <c r="O107" i="14"/>
  <c r="L107" i="14"/>
  <c r="I107" i="14"/>
  <c r="F107" i="14"/>
  <c r="C107" i="14" s="1"/>
  <c r="N106" i="14"/>
  <c r="M106" i="14"/>
  <c r="O106" i="14" s="1"/>
  <c r="K106" i="14"/>
  <c r="J106" i="14"/>
  <c r="L106" i="14" s="1"/>
  <c r="I106" i="14"/>
  <c r="H106" i="14"/>
  <c r="G106" i="14"/>
  <c r="E106" i="14"/>
  <c r="F106" i="14" s="1"/>
  <c r="D106" i="14"/>
  <c r="O105" i="14"/>
  <c r="L105" i="14"/>
  <c r="C105" i="14" s="1"/>
  <c r="I105" i="14"/>
  <c r="F105" i="14"/>
  <c r="O104" i="14"/>
  <c r="L104" i="14"/>
  <c r="I104" i="14"/>
  <c r="F104" i="14"/>
  <c r="C104" i="14"/>
  <c r="O103" i="14"/>
  <c r="L103" i="14"/>
  <c r="I103" i="14"/>
  <c r="F103" i="14"/>
  <c r="C103" i="14" s="1"/>
  <c r="O102" i="14"/>
  <c r="L102" i="14"/>
  <c r="I102" i="14"/>
  <c r="F102" i="14"/>
  <c r="C102" i="14" s="1"/>
  <c r="O101" i="14"/>
  <c r="L101" i="14"/>
  <c r="C101" i="14" s="1"/>
  <c r="I101" i="14"/>
  <c r="F101" i="14"/>
  <c r="O100" i="14"/>
  <c r="L100" i="14"/>
  <c r="I100" i="14"/>
  <c r="F100" i="14"/>
  <c r="C100" i="14"/>
  <c r="O99" i="14"/>
  <c r="L99" i="14"/>
  <c r="I99" i="14"/>
  <c r="F99" i="14"/>
  <c r="C99" i="14" s="1"/>
  <c r="N98" i="14"/>
  <c r="M98" i="14"/>
  <c r="O98" i="14" s="1"/>
  <c r="K98" i="14"/>
  <c r="J98" i="14"/>
  <c r="L98" i="14" s="1"/>
  <c r="I98" i="14"/>
  <c r="H98" i="14"/>
  <c r="G98" i="14"/>
  <c r="E98" i="14"/>
  <c r="F98" i="14" s="1"/>
  <c r="D98" i="14"/>
  <c r="O97" i="14"/>
  <c r="L97" i="14"/>
  <c r="C97" i="14" s="1"/>
  <c r="I97" i="14"/>
  <c r="F97" i="14"/>
  <c r="O96" i="14"/>
  <c r="L96" i="14"/>
  <c r="I96" i="14"/>
  <c r="F96" i="14"/>
  <c r="C96" i="14"/>
  <c r="O95" i="14"/>
  <c r="L95" i="14"/>
  <c r="I95" i="14"/>
  <c r="F95" i="14"/>
  <c r="C95" i="14" s="1"/>
  <c r="O94" i="14"/>
  <c r="L94" i="14"/>
  <c r="I94" i="14"/>
  <c r="F94" i="14"/>
  <c r="C94" i="14" s="1"/>
  <c r="O93" i="14"/>
  <c r="L93" i="14"/>
  <c r="C93" i="14" s="1"/>
  <c r="I93" i="14"/>
  <c r="F93" i="14"/>
  <c r="O92" i="14"/>
  <c r="N92" i="14"/>
  <c r="M92" i="14"/>
  <c r="K92" i="14"/>
  <c r="L92" i="14" s="1"/>
  <c r="J92" i="14"/>
  <c r="H92" i="14"/>
  <c r="G92" i="14"/>
  <c r="I92" i="14" s="1"/>
  <c r="E92" i="14"/>
  <c r="D92" i="14"/>
  <c r="F92" i="14" s="1"/>
  <c r="O91" i="14"/>
  <c r="L91" i="14"/>
  <c r="I91" i="14"/>
  <c r="F91" i="14"/>
  <c r="C91" i="14" s="1"/>
  <c r="O90" i="14"/>
  <c r="L90" i="14"/>
  <c r="I90" i="14"/>
  <c r="F90" i="14"/>
  <c r="C90" i="14" s="1"/>
  <c r="O89" i="14"/>
  <c r="L89" i="14"/>
  <c r="C89" i="14" s="1"/>
  <c r="I89" i="14"/>
  <c r="F89" i="14"/>
  <c r="O88" i="14"/>
  <c r="L88" i="14"/>
  <c r="I88" i="14"/>
  <c r="F88" i="14"/>
  <c r="C88" i="14"/>
  <c r="N87" i="14"/>
  <c r="M87" i="14"/>
  <c r="O87" i="14" s="1"/>
  <c r="L87" i="14"/>
  <c r="K87" i="14"/>
  <c r="K86" i="14" s="1"/>
  <c r="J87" i="14"/>
  <c r="H87" i="14"/>
  <c r="I87" i="14" s="1"/>
  <c r="G87" i="14"/>
  <c r="G86" i="14" s="1"/>
  <c r="E87" i="14"/>
  <c r="D87" i="14"/>
  <c r="D86" i="14" s="1"/>
  <c r="F86" i="14" s="1"/>
  <c r="N86" i="14"/>
  <c r="M86" i="14"/>
  <c r="O86" i="14" s="1"/>
  <c r="J86" i="14"/>
  <c r="L86" i="14" s="1"/>
  <c r="E86" i="14"/>
  <c r="O85" i="14"/>
  <c r="L85" i="14"/>
  <c r="C85" i="14" s="1"/>
  <c r="I85" i="14"/>
  <c r="F85" i="14"/>
  <c r="O84" i="14"/>
  <c r="L84" i="14"/>
  <c r="I84" i="14"/>
  <c r="F84" i="14"/>
  <c r="C84" i="14"/>
  <c r="N83" i="14"/>
  <c r="M83" i="14"/>
  <c r="O83" i="14" s="1"/>
  <c r="L83" i="14"/>
  <c r="K83" i="14"/>
  <c r="J83" i="14"/>
  <c r="H83" i="14"/>
  <c r="I83" i="14" s="1"/>
  <c r="G83" i="14"/>
  <c r="E83" i="14"/>
  <c r="D83" i="14"/>
  <c r="F83" i="14" s="1"/>
  <c r="C83" i="14" s="1"/>
  <c r="O82" i="14"/>
  <c r="L82" i="14"/>
  <c r="I82" i="14"/>
  <c r="F82" i="14"/>
  <c r="C82" i="14" s="1"/>
  <c r="O81" i="14"/>
  <c r="L81" i="14"/>
  <c r="C81" i="14" s="1"/>
  <c r="I81" i="14"/>
  <c r="F81" i="14"/>
  <c r="O80" i="14"/>
  <c r="N80" i="14"/>
  <c r="N79" i="14" s="1"/>
  <c r="M80" i="14"/>
  <c r="K80" i="14"/>
  <c r="L80" i="14" s="1"/>
  <c r="J80" i="14"/>
  <c r="J79" i="14" s="1"/>
  <c r="H80" i="14"/>
  <c r="G80" i="14"/>
  <c r="G79" i="14" s="1"/>
  <c r="E80" i="14"/>
  <c r="D80" i="14"/>
  <c r="F80" i="14" s="1"/>
  <c r="M79" i="14"/>
  <c r="O79" i="14" s="1"/>
  <c r="H79" i="14"/>
  <c r="E79" i="14"/>
  <c r="D79" i="14"/>
  <c r="D78" i="14" s="1"/>
  <c r="O77" i="14"/>
  <c r="L77" i="14"/>
  <c r="C77" i="14" s="1"/>
  <c r="I77" i="14"/>
  <c r="F77" i="14"/>
  <c r="O76" i="14"/>
  <c r="L76" i="14"/>
  <c r="I76" i="14"/>
  <c r="F76" i="14"/>
  <c r="C76" i="14"/>
  <c r="O75" i="14"/>
  <c r="L75" i="14"/>
  <c r="I75" i="14"/>
  <c r="F75" i="14"/>
  <c r="C75" i="14" s="1"/>
  <c r="O74" i="14"/>
  <c r="L74" i="14"/>
  <c r="I74" i="14"/>
  <c r="F74" i="14"/>
  <c r="C74" i="14" s="1"/>
  <c r="O73" i="14"/>
  <c r="L73" i="14"/>
  <c r="C73" i="14" s="1"/>
  <c r="I73" i="14"/>
  <c r="F73" i="14"/>
  <c r="O72" i="14"/>
  <c r="N72" i="14"/>
  <c r="M72" i="14"/>
  <c r="K72" i="14"/>
  <c r="L72" i="14" s="1"/>
  <c r="J72" i="14"/>
  <c r="H72" i="14"/>
  <c r="H70" i="14" s="1"/>
  <c r="G72" i="14"/>
  <c r="I72" i="14" s="1"/>
  <c r="E72" i="14"/>
  <c r="D72" i="14"/>
  <c r="F72" i="14" s="1"/>
  <c r="C72" i="14" s="1"/>
  <c r="O71" i="14"/>
  <c r="L71" i="14"/>
  <c r="I71" i="14"/>
  <c r="F71" i="14"/>
  <c r="C71" i="14" s="1"/>
  <c r="N70" i="14"/>
  <c r="M70" i="14"/>
  <c r="O70" i="14" s="1"/>
  <c r="J70" i="14"/>
  <c r="E70" i="14"/>
  <c r="O69" i="14"/>
  <c r="L69" i="14"/>
  <c r="C69" i="14" s="1"/>
  <c r="I69" i="14"/>
  <c r="F69" i="14"/>
  <c r="O68" i="14"/>
  <c r="L68" i="14"/>
  <c r="I68" i="14"/>
  <c r="F68" i="14"/>
  <c r="C68" i="14"/>
  <c r="O67" i="14"/>
  <c r="L67" i="14"/>
  <c r="I67" i="14"/>
  <c r="F67" i="14"/>
  <c r="C67" i="14" s="1"/>
  <c r="O66" i="14"/>
  <c r="L66" i="14"/>
  <c r="I66" i="14"/>
  <c r="F66" i="14"/>
  <c r="C66" i="14" s="1"/>
  <c r="O65" i="14"/>
  <c r="L65" i="14"/>
  <c r="C65" i="14" s="1"/>
  <c r="I65" i="14"/>
  <c r="F65" i="14"/>
  <c r="O64" i="14"/>
  <c r="L64" i="14"/>
  <c r="I64" i="14"/>
  <c r="F64" i="14"/>
  <c r="C64" i="14"/>
  <c r="O63" i="14"/>
  <c r="L63" i="14"/>
  <c r="I63" i="14"/>
  <c r="F63" i="14"/>
  <c r="C63" i="14" s="1"/>
  <c r="O62" i="14"/>
  <c r="L62" i="14"/>
  <c r="I62" i="14"/>
  <c r="F62" i="14"/>
  <c r="C62" i="14" s="1"/>
  <c r="N61" i="14"/>
  <c r="O61" i="14" s="1"/>
  <c r="M61" i="14"/>
  <c r="K61" i="14"/>
  <c r="J61" i="14"/>
  <c r="L61" i="14" s="1"/>
  <c r="H61" i="14"/>
  <c r="G61" i="14"/>
  <c r="I61" i="14" s="1"/>
  <c r="F61" i="14"/>
  <c r="C61" i="14" s="1"/>
  <c r="E61" i="14"/>
  <c r="D61" i="14"/>
  <c r="O60" i="14"/>
  <c r="L60" i="14"/>
  <c r="I60" i="14"/>
  <c r="F60" i="14"/>
  <c r="C60" i="14"/>
  <c r="O59" i="14"/>
  <c r="L59" i="14"/>
  <c r="I59" i="14"/>
  <c r="F59" i="14"/>
  <c r="C59" i="14" s="1"/>
  <c r="N58" i="14"/>
  <c r="M58" i="14"/>
  <c r="M57" i="14" s="1"/>
  <c r="K58" i="14"/>
  <c r="J58" i="14"/>
  <c r="L58" i="14" s="1"/>
  <c r="I58" i="14"/>
  <c r="H58" i="14"/>
  <c r="H57" i="14" s="1"/>
  <c r="G58" i="14"/>
  <c r="E58" i="14"/>
  <c r="F58" i="14" s="1"/>
  <c r="D58" i="14"/>
  <c r="D57" i="14" s="1"/>
  <c r="N57" i="14"/>
  <c r="N56" i="14" s="1"/>
  <c r="K57" i="14"/>
  <c r="J57" i="14"/>
  <c r="J56" i="14" s="1"/>
  <c r="G57" i="14"/>
  <c r="I57" i="14" s="1"/>
  <c r="O50" i="14"/>
  <c r="C50" i="14" s="1"/>
  <c r="O49" i="14"/>
  <c r="C49" i="14"/>
  <c r="O48" i="14"/>
  <c r="C48" i="14" s="1"/>
  <c r="N48" i="14"/>
  <c r="M48" i="14"/>
  <c r="L47" i="14"/>
  <c r="C47" i="14" s="1"/>
  <c r="I47" i="14"/>
  <c r="F47" i="14"/>
  <c r="L46" i="14"/>
  <c r="K46" i="14"/>
  <c r="J46" i="14"/>
  <c r="H46" i="14"/>
  <c r="I46" i="14" s="1"/>
  <c r="G46" i="14"/>
  <c r="E46" i="14"/>
  <c r="D46" i="14"/>
  <c r="F46" i="14" s="1"/>
  <c r="C46" i="14" s="1"/>
  <c r="F45" i="14"/>
  <c r="C45" i="14"/>
  <c r="L44" i="14"/>
  <c r="C44" i="14" s="1"/>
  <c r="L43" i="14"/>
  <c r="C43" i="14"/>
  <c r="L42" i="14"/>
  <c r="C42" i="14" s="1"/>
  <c r="L41" i="14"/>
  <c r="C41" i="14"/>
  <c r="L40" i="14"/>
  <c r="C40" i="14" s="1"/>
  <c r="K40" i="14"/>
  <c r="J40" i="14"/>
  <c r="L39" i="14"/>
  <c r="C39" i="14" s="1"/>
  <c r="L38" i="14"/>
  <c r="C38" i="14"/>
  <c r="L37" i="14"/>
  <c r="C37" i="14" s="1"/>
  <c r="K37" i="14"/>
  <c r="J37" i="14"/>
  <c r="L36" i="14"/>
  <c r="C36" i="14" s="1"/>
  <c r="K35" i="14"/>
  <c r="K30" i="14" s="1"/>
  <c r="J35" i="14"/>
  <c r="L34" i="14"/>
  <c r="C34" i="14"/>
  <c r="L33" i="14"/>
  <c r="C33" i="14" s="1"/>
  <c r="L32" i="14"/>
  <c r="C32" i="14"/>
  <c r="L31" i="14"/>
  <c r="C31" i="14" s="1"/>
  <c r="K31" i="14"/>
  <c r="J31" i="14"/>
  <c r="F29" i="14"/>
  <c r="C29" i="14" s="1"/>
  <c r="I28" i="14"/>
  <c r="O27" i="14"/>
  <c r="J27" i="14"/>
  <c r="I27" i="14"/>
  <c r="F27" i="14"/>
  <c r="O26" i="14"/>
  <c r="L26" i="14"/>
  <c r="I26" i="14"/>
  <c r="F26" i="14"/>
  <c r="C26" i="14"/>
  <c r="N25" i="14"/>
  <c r="N290" i="14" s="1"/>
  <c r="N289" i="14" s="1"/>
  <c r="M25" i="14"/>
  <c r="M290" i="14" s="1"/>
  <c r="K25" i="14"/>
  <c r="K290" i="14" s="1"/>
  <c r="K289" i="14" s="1"/>
  <c r="H25" i="14"/>
  <c r="G25" i="14"/>
  <c r="G290" i="14" s="1"/>
  <c r="E25" i="14"/>
  <c r="E290" i="14" s="1"/>
  <c r="E289" i="14" s="1"/>
  <c r="D25" i="14"/>
  <c r="N24" i="14"/>
  <c r="M24" i="14"/>
  <c r="O24" i="14" s="1"/>
  <c r="E24" i="14"/>
  <c r="O299" i="13"/>
  <c r="L299" i="13"/>
  <c r="I299" i="13"/>
  <c r="F299" i="13"/>
  <c r="C299" i="13"/>
  <c r="O298" i="13"/>
  <c r="L298" i="13"/>
  <c r="I298" i="13"/>
  <c r="F298" i="13"/>
  <c r="C298" i="13" s="1"/>
  <c r="O297" i="13"/>
  <c r="L297" i="13"/>
  <c r="I297" i="13"/>
  <c r="F297" i="13"/>
  <c r="O296" i="13"/>
  <c r="L296" i="13"/>
  <c r="I296" i="13"/>
  <c r="F296" i="13"/>
  <c r="O295" i="13"/>
  <c r="L295" i="13"/>
  <c r="C295" i="13" s="1"/>
  <c r="I295" i="13"/>
  <c r="F295" i="13"/>
  <c r="O294" i="13"/>
  <c r="L294" i="13"/>
  <c r="I294" i="13"/>
  <c r="F294" i="13"/>
  <c r="C294" i="13"/>
  <c r="O293" i="13"/>
  <c r="L293" i="13"/>
  <c r="I293" i="13"/>
  <c r="F293" i="13"/>
  <c r="C293" i="13" s="1"/>
  <c r="O292" i="13"/>
  <c r="L292" i="13"/>
  <c r="I292" i="13"/>
  <c r="F292" i="13"/>
  <c r="C292" i="13" s="1"/>
  <c r="O291" i="13"/>
  <c r="N291" i="13"/>
  <c r="M291" i="13"/>
  <c r="K291" i="13"/>
  <c r="J291" i="13"/>
  <c r="L291" i="13" s="1"/>
  <c r="H291" i="13"/>
  <c r="G291" i="13"/>
  <c r="I291" i="13" s="1"/>
  <c r="F291" i="13"/>
  <c r="E291" i="13"/>
  <c r="D291" i="13"/>
  <c r="O286" i="13"/>
  <c r="L286" i="13"/>
  <c r="I286" i="13"/>
  <c r="F286" i="13"/>
  <c r="C286" i="13" s="1"/>
  <c r="O285" i="13"/>
  <c r="J285" i="13"/>
  <c r="L285" i="13" s="1"/>
  <c r="I285" i="13"/>
  <c r="F285" i="13"/>
  <c r="N284" i="13"/>
  <c r="M284" i="13"/>
  <c r="K284" i="13"/>
  <c r="H284" i="13"/>
  <c r="G284" i="13"/>
  <c r="I284" i="13" s="1"/>
  <c r="F284" i="13"/>
  <c r="E284" i="13"/>
  <c r="D284" i="13"/>
  <c r="O283" i="13"/>
  <c r="L283" i="13"/>
  <c r="I283" i="13"/>
  <c r="F283" i="13"/>
  <c r="C283" i="13" s="1"/>
  <c r="N282" i="13"/>
  <c r="M282" i="13"/>
  <c r="O282" i="13" s="1"/>
  <c r="L282" i="13"/>
  <c r="K282" i="13"/>
  <c r="J282" i="13"/>
  <c r="H282" i="13"/>
  <c r="I282" i="13" s="1"/>
  <c r="G282" i="13"/>
  <c r="E282" i="13"/>
  <c r="D282" i="13"/>
  <c r="F282" i="13" s="1"/>
  <c r="O281" i="13"/>
  <c r="L281" i="13"/>
  <c r="I281" i="13"/>
  <c r="F281" i="13"/>
  <c r="C281" i="13" s="1"/>
  <c r="O280" i="13"/>
  <c r="L280" i="13"/>
  <c r="I280" i="13"/>
  <c r="F280" i="13"/>
  <c r="C280" i="13"/>
  <c r="O279" i="13"/>
  <c r="O278" i="13" s="1"/>
  <c r="L279" i="13"/>
  <c r="I279" i="13"/>
  <c r="F279" i="13"/>
  <c r="C279" i="13" s="1"/>
  <c r="N278" i="13"/>
  <c r="M278" i="13"/>
  <c r="M272" i="13" s="1"/>
  <c r="L278" i="13"/>
  <c r="K278" i="13"/>
  <c r="J278" i="13"/>
  <c r="I278" i="13"/>
  <c r="H278" i="13"/>
  <c r="G278" i="13"/>
  <c r="E278" i="13"/>
  <c r="D278" i="13"/>
  <c r="F278" i="13" s="1"/>
  <c r="C278" i="13" s="1"/>
  <c r="O277" i="13"/>
  <c r="L277" i="13"/>
  <c r="I277" i="13"/>
  <c r="F277" i="13"/>
  <c r="O276" i="13"/>
  <c r="L276" i="13"/>
  <c r="I276" i="13"/>
  <c r="C276" i="13" s="1"/>
  <c r="F276" i="13"/>
  <c r="O275" i="13"/>
  <c r="L275" i="13"/>
  <c r="C275" i="13" s="1"/>
  <c r="I275" i="13"/>
  <c r="F275" i="13"/>
  <c r="O274" i="13"/>
  <c r="N274" i="13"/>
  <c r="M274" i="13"/>
  <c r="K274" i="13"/>
  <c r="L274" i="13" s="1"/>
  <c r="J274" i="13"/>
  <c r="H274" i="13"/>
  <c r="H272" i="13" s="1"/>
  <c r="G274" i="13"/>
  <c r="I274" i="13" s="1"/>
  <c r="E274" i="13"/>
  <c r="D274" i="13"/>
  <c r="O273" i="13"/>
  <c r="L273" i="13"/>
  <c r="I273" i="13"/>
  <c r="F273" i="13"/>
  <c r="C273" i="13" s="1"/>
  <c r="N272" i="13"/>
  <c r="K272" i="13"/>
  <c r="K271" i="13" s="1"/>
  <c r="J272" i="13"/>
  <c r="L272" i="13" s="1"/>
  <c r="E272" i="13"/>
  <c r="E271" i="13" s="1"/>
  <c r="N271" i="13"/>
  <c r="H271" i="13"/>
  <c r="O270" i="13"/>
  <c r="L270" i="13"/>
  <c r="I270" i="13"/>
  <c r="F270" i="13"/>
  <c r="C270" i="13"/>
  <c r="O269" i="13"/>
  <c r="L269" i="13"/>
  <c r="I269" i="13"/>
  <c r="F269" i="13"/>
  <c r="C269" i="13" s="1"/>
  <c r="O268" i="13"/>
  <c r="L268" i="13"/>
  <c r="I268" i="13"/>
  <c r="C268" i="13" s="1"/>
  <c r="F268" i="13"/>
  <c r="O267" i="13"/>
  <c r="L267" i="13"/>
  <c r="I267" i="13"/>
  <c r="F267" i="13"/>
  <c r="C267" i="13" s="1"/>
  <c r="O266" i="13"/>
  <c r="N266" i="13"/>
  <c r="M266" i="13"/>
  <c r="K266" i="13"/>
  <c r="L266" i="13" s="1"/>
  <c r="J266" i="13"/>
  <c r="H266" i="13"/>
  <c r="G266" i="13"/>
  <c r="I266" i="13" s="1"/>
  <c r="E266" i="13"/>
  <c r="D266" i="13"/>
  <c r="O265" i="13"/>
  <c r="L265" i="13"/>
  <c r="I265" i="13"/>
  <c r="F265" i="13"/>
  <c r="O264" i="13"/>
  <c r="L264" i="13"/>
  <c r="C264" i="13" s="1"/>
  <c r="I264" i="13"/>
  <c r="F264" i="13"/>
  <c r="O263" i="13"/>
  <c r="L263" i="13"/>
  <c r="I263" i="13"/>
  <c r="F263" i="13"/>
  <c r="C263" i="13"/>
  <c r="N262" i="13"/>
  <c r="M262" i="13"/>
  <c r="O262" i="13" s="1"/>
  <c r="L262" i="13"/>
  <c r="K262" i="13"/>
  <c r="K261" i="13" s="1"/>
  <c r="J262" i="13"/>
  <c r="H262" i="13"/>
  <c r="I262" i="13" s="1"/>
  <c r="G262" i="13"/>
  <c r="G261" i="13" s="1"/>
  <c r="E262" i="13"/>
  <c r="D262" i="13"/>
  <c r="D261" i="13" s="1"/>
  <c r="F261" i="13" s="1"/>
  <c r="N261" i="13"/>
  <c r="M261" i="13"/>
  <c r="O261" i="13" s="1"/>
  <c r="J261" i="13"/>
  <c r="L261" i="13" s="1"/>
  <c r="E261" i="13"/>
  <c r="O260" i="13"/>
  <c r="L260" i="13"/>
  <c r="C260" i="13" s="1"/>
  <c r="I260" i="13"/>
  <c r="F260" i="13"/>
  <c r="O259" i="13"/>
  <c r="L259" i="13"/>
  <c r="I259" i="13"/>
  <c r="F259" i="13"/>
  <c r="C259" i="13"/>
  <c r="O258" i="13"/>
  <c r="L258" i="13"/>
  <c r="I258" i="13"/>
  <c r="F258" i="13"/>
  <c r="C258" i="13" s="1"/>
  <c r="O257" i="13"/>
  <c r="L257" i="13"/>
  <c r="I257" i="13"/>
  <c r="F257" i="13"/>
  <c r="C257" i="13" s="1"/>
  <c r="O256" i="13"/>
  <c r="L256" i="13"/>
  <c r="C256" i="13" s="1"/>
  <c r="I256" i="13"/>
  <c r="F256" i="13"/>
  <c r="O255" i="13"/>
  <c r="N255" i="13"/>
  <c r="N254" i="13" s="1"/>
  <c r="M255" i="13"/>
  <c r="K255" i="13"/>
  <c r="L255" i="13" s="1"/>
  <c r="J255" i="13"/>
  <c r="J254" i="13" s="1"/>
  <c r="H255" i="13"/>
  <c r="G255" i="13"/>
  <c r="G254" i="13" s="1"/>
  <c r="I254" i="13" s="1"/>
  <c r="E255" i="13"/>
  <c r="D255" i="13"/>
  <c r="F255" i="13" s="1"/>
  <c r="M254" i="13"/>
  <c r="O254" i="13" s="1"/>
  <c r="H254" i="13"/>
  <c r="E254" i="13"/>
  <c r="D254" i="13"/>
  <c r="F254" i="13" s="1"/>
  <c r="O253" i="13"/>
  <c r="L253" i="13"/>
  <c r="I253" i="13"/>
  <c r="F253" i="13"/>
  <c r="C253" i="13" s="1"/>
  <c r="O252" i="13"/>
  <c r="L252" i="13"/>
  <c r="C252" i="13" s="1"/>
  <c r="I252" i="13"/>
  <c r="F252" i="13"/>
  <c r="O251" i="13"/>
  <c r="L251" i="13"/>
  <c r="I251" i="13"/>
  <c r="F251" i="13"/>
  <c r="C251" i="13"/>
  <c r="O250" i="13"/>
  <c r="L250" i="13"/>
  <c r="I250" i="13"/>
  <c r="F250" i="13"/>
  <c r="C250" i="13" s="1"/>
  <c r="N249" i="13"/>
  <c r="M249" i="13"/>
  <c r="O249" i="13" s="1"/>
  <c r="K249" i="13"/>
  <c r="J249" i="13"/>
  <c r="L249" i="13" s="1"/>
  <c r="I249" i="13"/>
  <c r="H249" i="13"/>
  <c r="G249" i="13"/>
  <c r="E249" i="13"/>
  <c r="F249" i="13" s="1"/>
  <c r="D249" i="13"/>
  <c r="O248" i="13"/>
  <c r="L248" i="13"/>
  <c r="C248" i="13" s="1"/>
  <c r="I248" i="13"/>
  <c r="F248" i="13"/>
  <c r="O247" i="13"/>
  <c r="L247" i="13"/>
  <c r="I247" i="13"/>
  <c r="F247" i="13"/>
  <c r="C247" i="13"/>
  <c r="O246" i="13"/>
  <c r="L246" i="13"/>
  <c r="I246" i="13"/>
  <c r="F246" i="13"/>
  <c r="C246" i="13" s="1"/>
  <c r="O245" i="13"/>
  <c r="L245" i="13"/>
  <c r="I245" i="13"/>
  <c r="F245" i="13"/>
  <c r="C245" i="13" s="1"/>
  <c r="O244" i="13"/>
  <c r="L244" i="13"/>
  <c r="C244" i="13" s="1"/>
  <c r="I244" i="13"/>
  <c r="F244" i="13"/>
  <c r="O243" i="13"/>
  <c r="L243" i="13"/>
  <c r="I243" i="13"/>
  <c r="F243" i="13"/>
  <c r="C243" i="13"/>
  <c r="O242" i="13"/>
  <c r="L242" i="13"/>
  <c r="I242" i="13"/>
  <c r="F242" i="13"/>
  <c r="C242" i="13" s="1"/>
  <c r="N241" i="13"/>
  <c r="M241" i="13"/>
  <c r="O241" i="13" s="1"/>
  <c r="K241" i="13"/>
  <c r="J241" i="13"/>
  <c r="L241" i="13" s="1"/>
  <c r="I241" i="13"/>
  <c r="H241" i="13"/>
  <c r="G241" i="13"/>
  <c r="E241" i="13"/>
  <c r="F241" i="13" s="1"/>
  <c r="D241" i="13"/>
  <c r="O240" i="13"/>
  <c r="L240" i="13"/>
  <c r="C240" i="13" s="1"/>
  <c r="I240" i="13"/>
  <c r="F240" i="13"/>
  <c r="O239" i="13"/>
  <c r="L239" i="13"/>
  <c r="I239" i="13"/>
  <c r="F239" i="13"/>
  <c r="C239" i="13"/>
  <c r="N238" i="13"/>
  <c r="M238" i="13"/>
  <c r="O238" i="13" s="1"/>
  <c r="L238" i="13"/>
  <c r="K238" i="13"/>
  <c r="J238" i="13"/>
  <c r="H238" i="13"/>
  <c r="I238" i="13" s="1"/>
  <c r="G238" i="13"/>
  <c r="E238" i="13"/>
  <c r="D238" i="13"/>
  <c r="F238" i="13" s="1"/>
  <c r="C238" i="13" s="1"/>
  <c r="O237" i="13"/>
  <c r="L237" i="13"/>
  <c r="I237" i="13"/>
  <c r="F237" i="13"/>
  <c r="C237" i="13" s="1"/>
  <c r="N236" i="13"/>
  <c r="O236" i="13" s="1"/>
  <c r="M236" i="13"/>
  <c r="K236" i="13"/>
  <c r="K234" i="13" s="1"/>
  <c r="J236" i="13"/>
  <c r="L236" i="13" s="1"/>
  <c r="H236" i="13"/>
  <c r="G236" i="13"/>
  <c r="I236" i="13" s="1"/>
  <c r="F236" i="13"/>
  <c r="E236" i="13"/>
  <c r="D236" i="13"/>
  <c r="O235" i="13"/>
  <c r="L235" i="13"/>
  <c r="I235" i="13"/>
  <c r="F235" i="13"/>
  <c r="C235" i="13"/>
  <c r="M234" i="13"/>
  <c r="H234" i="13"/>
  <c r="E234" i="13"/>
  <c r="D234" i="13"/>
  <c r="M233" i="13"/>
  <c r="E233" i="13"/>
  <c r="O232" i="13"/>
  <c r="L232" i="13"/>
  <c r="C232" i="13" s="1"/>
  <c r="I232" i="13"/>
  <c r="F232" i="13"/>
  <c r="O231" i="13"/>
  <c r="L231" i="13"/>
  <c r="I231" i="13"/>
  <c r="F231" i="13"/>
  <c r="C231" i="13"/>
  <c r="N230" i="13"/>
  <c r="M230" i="13"/>
  <c r="O230" i="13" s="1"/>
  <c r="L230" i="13"/>
  <c r="K230" i="13"/>
  <c r="J230" i="13"/>
  <c r="H230" i="13"/>
  <c r="I230" i="13" s="1"/>
  <c r="G230" i="13"/>
  <c r="E230" i="13"/>
  <c r="D230" i="13"/>
  <c r="F230" i="13" s="1"/>
  <c r="O229" i="13"/>
  <c r="L229" i="13"/>
  <c r="I229" i="13"/>
  <c r="F229" i="13"/>
  <c r="C229" i="13" s="1"/>
  <c r="O228" i="13"/>
  <c r="L228" i="13"/>
  <c r="C228" i="13" s="1"/>
  <c r="I228" i="13"/>
  <c r="F228" i="13"/>
  <c r="O227" i="13"/>
  <c r="L227" i="13"/>
  <c r="I227" i="13"/>
  <c r="F227" i="13"/>
  <c r="C227" i="13"/>
  <c r="O226" i="13"/>
  <c r="L226" i="13"/>
  <c r="I226" i="13"/>
  <c r="F226" i="13"/>
  <c r="C226" i="13" s="1"/>
  <c r="O225" i="13"/>
  <c r="L225" i="13"/>
  <c r="I225" i="13"/>
  <c r="F225" i="13"/>
  <c r="C225" i="13" s="1"/>
  <c r="O224" i="13"/>
  <c r="L224" i="13"/>
  <c r="C224" i="13" s="1"/>
  <c r="I224" i="13"/>
  <c r="F224" i="13"/>
  <c r="O223" i="13"/>
  <c r="L223" i="13"/>
  <c r="I223" i="13"/>
  <c r="F223" i="13"/>
  <c r="C223" i="13"/>
  <c r="O222" i="13"/>
  <c r="L222" i="13"/>
  <c r="I222" i="13"/>
  <c r="F222" i="13"/>
  <c r="C222" i="13" s="1"/>
  <c r="O221" i="13"/>
  <c r="L221" i="13"/>
  <c r="I221" i="13"/>
  <c r="F221" i="13"/>
  <c r="C221" i="13" s="1"/>
  <c r="O220" i="13"/>
  <c r="L220" i="13"/>
  <c r="C220" i="13" s="1"/>
  <c r="I220" i="13"/>
  <c r="F220" i="13"/>
  <c r="O219" i="13"/>
  <c r="N219" i="13"/>
  <c r="M219" i="13"/>
  <c r="K219" i="13"/>
  <c r="L219" i="13" s="1"/>
  <c r="J219" i="13"/>
  <c r="H219" i="13"/>
  <c r="G219" i="13"/>
  <c r="I219" i="13" s="1"/>
  <c r="E219" i="13"/>
  <c r="D219" i="13"/>
  <c r="F219" i="13" s="1"/>
  <c r="O218" i="13"/>
  <c r="L218" i="13"/>
  <c r="I218" i="13"/>
  <c r="F218" i="13"/>
  <c r="C218" i="13" s="1"/>
  <c r="O217" i="13"/>
  <c r="L217" i="13"/>
  <c r="I217" i="13"/>
  <c r="F217" i="13"/>
  <c r="C217" i="13" s="1"/>
  <c r="O216" i="13"/>
  <c r="L216" i="13"/>
  <c r="C216" i="13" s="1"/>
  <c r="I216" i="13"/>
  <c r="F216" i="13"/>
  <c r="O215" i="13"/>
  <c r="L215" i="13"/>
  <c r="I215" i="13"/>
  <c r="F215" i="13"/>
  <c r="C215" i="13"/>
  <c r="O214" i="13"/>
  <c r="L214" i="13"/>
  <c r="I214" i="13"/>
  <c r="F214" i="13"/>
  <c r="C214" i="13" s="1"/>
  <c r="O213" i="13"/>
  <c r="L213" i="13"/>
  <c r="I213" i="13"/>
  <c r="F213" i="13"/>
  <c r="C213" i="13" s="1"/>
  <c r="O212" i="13"/>
  <c r="L212" i="13"/>
  <c r="C212" i="13" s="1"/>
  <c r="I212" i="13"/>
  <c r="F212" i="13"/>
  <c r="O211" i="13"/>
  <c r="L211" i="13"/>
  <c r="I211" i="13"/>
  <c r="F211" i="13"/>
  <c r="C211" i="13"/>
  <c r="O210" i="13"/>
  <c r="L210" i="13"/>
  <c r="I210" i="13"/>
  <c r="F210" i="13"/>
  <c r="C210" i="13" s="1"/>
  <c r="O209" i="13"/>
  <c r="L209" i="13"/>
  <c r="I209" i="13"/>
  <c r="F209" i="13"/>
  <c r="C209" i="13" s="1"/>
  <c r="N208" i="13"/>
  <c r="O208" i="13" s="1"/>
  <c r="M208" i="13"/>
  <c r="M207" i="13" s="1"/>
  <c r="K208" i="13"/>
  <c r="J208" i="13"/>
  <c r="J207" i="13" s="1"/>
  <c r="L207" i="13" s="1"/>
  <c r="H208" i="13"/>
  <c r="G208" i="13"/>
  <c r="I208" i="13" s="1"/>
  <c r="F208" i="13"/>
  <c r="E208" i="13"/>
  <c r="E207" i="13" s="1"/>
  <c r="D208" i="13"/>
  <c r="K207" i="13"/>
  <c r="H207" i="13"/>
  <c r="G207" i="13"/>
  <c r="I207" i="13" s="1"/>
  <c r="D207" i="13"/>
  <c r="F207" i="13" s="1"/>
  <c r="O206" i="13"/>
  <c r="L206" i="13"/>
  <c r="I206" i="13"/>
  <c r="F206" i="13"/>
  <c r="C206" i="13" s="1"/>
  <c r="O205" i="13"/>
  <c r="L205" i="13"/>
  <c r="I205" i="13"/>
  <c r="F205" i="13"/>
  <c r="C205" i="13" s="1"/>
  <c r="O204" i="13"/>
  <c r="L204" i="13"/>
  <c r="C204" i="13" s="1"/>
  <c r="I204" i="13"/>
  <c r="F204" i="13"/>
  <c r="O203" i="13"/>
  <c r="L203" i="13"/>
  <c r="I203" i="13"/>
  <c r="F203" i="13"/>
  <c r="C203" i="13"/>
  <c r="O202" i="13"/>
  <c r="L202" i="13"/>
  <c r="I202" i="13"/>
  <c r="F202" i="13"/>
  <c r="C202" i="13" s="1"/>
  <c r="N201" i="13"/>
  <c r="N199" i="13" s="1"/>
  <c r="M201" i="13"/>
  <c r="O201" i="13" s="1"/>
  <c r="K201" i="13"/>
  <c r="J201" i="13"/>
  <c r="L201" i="13" s="1"/>
  <c r="I201" i="13"/>
  <c r="H201" i="13"/>
  <c r="G201" i="13"/>
  <c r="E201" i="13"/>
  <c r="F201" i="13" s="1"/>
  <c r="D201" i="13"/>
  <c r="O200" i="13"/>
  <c r="L200" i="13"/>
  <c r="C200" i="13" s="1"/>
  <c r="I200" i="13"/>
  <c r="F200" i="13"/>
  <c r="K199" i="13"/>
  <c r="K198" i="13" s="1"/>
  <c r="H199" i="13"/>
  <c r="G199" i="13"/>
  <c r="G198" i="13" s="1"/>
  <c r="D199" i="13"/>
  <c r="H198" i="13"/>
  <c r="D198" i="13"/>
  <c r="O196" i="13"/>
  <c r="L196" i="13"/>
  <c r="C196" i="13" s="1"/>
  <c r="I196" i="13"/>
  <c r="F196" i="13"/>
  <c r="O195" i="13"/>
  <c r="N195" i="13"/>
  <c r="N194" i="13" s="1"/>
  <c r="M195" i="13"/>
  <c r="K195" i="13"/>
  <c r="L195" i="13" s="1"/>
  <c r="J195" i="13"/>
  <c r="J194" i="13" s="1"/>
  <c r="H195" i="13"/>
  <c r="G195" i="13"/>
  <c r="G194" i="13" s="1"/>
  <c r="I194" i="13" s="1"/>
  <c r="E195" i="13"/>
  <c r="D195" i="13"/>
  <c r="F195" i="13" s="1"/>
  <c r="M194" i="13"/>
  <c r="O194" i="13" s="1"/>
  <c r="H194" i="13"/>
  <c r="E194" i="13"/>
  <c r="D194" i="13"/>
  <c r="F194" i="13" s="1"/>
  <c r="O193" i="13"/>
  <c r="L193" i="13"/>
  <c r="I193" i="13"/>
  <c r="F193" i="13"/>
  <c r="C193" i="13" s="1"/>
  <c r="O192" i="13"/>
  <c r="L192" i="13"/>
  <c r="C192" i="13" s="1"/>
  <c r="I192" i="13"/>
  <c r="F192" i="13"/>
  <c r="O191" i="13"/>
  <c r="N191" i="13"/>
  <c r="N190" i="13" s="1"/>
  <c r="M191" i="13"/>
  <c r="K191" i="13"/>
  <c r="L191" i="13" s="1"/>
  <c r="J191" i="13"/>
  <c r="H191" i="13"/>
  <c r="G191" i="13"/>
  <c r="G190" i="13" s="1"/>
  <c r="I190" i="13" s="1"/>
  <c r="E191" i="13"/>
  <c r="D191" i="13"/>
  <c r="F191" i="13" s="1"/>
  <c r="M190" i="13"/>
  <c r="O190" i="13" s="1"/>
  <c r="H190" i="13"/>
  <c r="E190" i="13"/>
  <c r="D190" i="13"/>
  <c r="F190" i="13" s="1"/>
  <c r="O189" i="13"/>
  <c r="L189" i="13"/>
  <c r="I189" i="13"/>
  <c r="F189" i="13"/>
  <c r="C189" i="13" s="1"/>
  <c r="O188" i="13"/>
  <c r="L188" i="13"/>
  <c r="C188" i="13" s="1"/>
  <c r="I188" i="13"/>
  <c r="F188" i="13"/>
  <c r="O187" i="13"/>
  <c r="N187" i="13"/>
  <c r="M187" i="13"/>
  <c r="K187" i="13"/>
  <c r="L187" i="13" s="1"/>
  <c r="J187" i="13"/>
  <c r="H187" i="13"/>
  <c r="G187" i="13"/>
  <c r="I187" i="13" s="1"/>
  <c r="E187" i="13"/>
  <c r="D187" i="13"/>
  <c r="F187" i="13" s="1"/>
  <c r="C187" i="13" s="1"/>
  <c r="O186" i="13"/>
  <c r="L186" i="13"/>
  <c r="I186" i="13"/>
  <c r="F186" i="13"/>
  <c r="C186" i="13" s="1"/>
  <c r="O185" i="13"/>
  <c r="L185" i="13"/>
  <c r="I185" i="13"/>
  <c r="F185" i="13"/>
  <c r="C185" i="13" s="1"/>
  <c r="O184" i="13"/>
  <c r="L184" i="13"/>
  <c r="C184" i="13" s="1"/>
  <c r="I184" i="13"/>
  <c r="F184" i="13"/>
  <c r="O183" i="13"/>
  <c r="L183" i="13"/>
  <c r="I183" i="13"/>
  <c r="F183" i="13"/>
  <c r="C183" i="13"/>
  <c r="N182" i="13"/>
  <c r="M182" i="13"/>
  <c r="O182" i="13" s="1"/>
  <c r="L182" i="13"/>
  <c r="K182" i="13"/>
  <c r="J182" i="13"/>
  <c r="H182" i="13"/>
  <c r="I182" i="13" s="1"/>
  <c r="G182" i="13"/>
  <c r="E182" i="13"/>
  <c r="D182" i="13"/>
  <c r="F182" i="13" s="1"/>
  <c r="C182" i="13" s="1"/>
  <c r="O181" i="13"/>
  <c r="L181" i="13"/>
  <c r="I181" i="13"/>
  <c r="F181" i="13"/>
  <c r="C181" i="13" s="1"/>
  <c r="O180" i="13"/>
  <c r="L180" i="13"/>
  <c r="C180" i="13" s="1"/>
  <c r="I180" i="13"/>
  <c r="F180" i="13"/>
  <c r="O179" i="13"/>
  <c r="L179" i="13"/>
  <c r="I179" i="13"/>
  <c r="F179" i="13"/>
  <c r="C179" i="13"/>
  <c r="N178" i="13"/>
  <c r="M178" i="13"/>
  <c r="O178" i="13" s="1"/>
  <c r="L178" i="13"/>
  <c r="K178" i="13"/>
  <c r="K177" i="13" s="1"/>
  <c r="K176" i="13" s="1"/>
  <c r="J178" i="13"/>
  <c r="H178" i="13"/>
  <c r="I178" i="13" s="1"/>
  <c r="G178" i="13"/>
  <c r="G177" i="13" s="1"/>
  <c r="E178" i="13"/>
  <c r="D178" i="13"/>
  <c r="D177" i="13" s="1"/>
  <c r="N177" i="13"/>
  <c r="M177" i="13"/>
  <c r="M176" i="13" s="1"/>
  <c r="O176" i="13" s="1"/>
  <c r="J177" i="13"/>
  <c r="L177" i="13" s="1"/>
  <c r="E177" i="13"/>
  <c r="E176" i="13" s="1"/>
  <c r="N176" i="13"/>
  <c r="J176" i="13"/>
  <c r="L176" i="13" s="1"/>
  <c r="O175" i="13"/>
  <c r="L175" i="13"/>
  <c r="I175" i="13"/>
  <c r="F175" i="13"/>
  <c r="C175" i="13"/>
  <c r="O174" i="13"/>
  <c r="L174" i="13"/>
  <c r="I174" i="13"/>
  <c r="F174" i="13"/>
  <c r="C174" i="13" s="1"/>
  <c r="O173" i="13"/>
  <c r="L173" i="13"/>
  <c r="I173" i="13"/>
  <c r="F173" i="13"/>
  <c r="C173" i="13" s="1"/>
  <c r="O172" i="13"/>
  <c r="L172" i="13"/>
  <c r="C172" i="13" s="1"/>
  <c r="I172" i="13"/>
  <c r="F172" i="13"/>
  <c r="O171" i="13"/>
  <c r="L171" i="13"/>
  <c r="I171" i="13"/>
  <c r="F171" i="13"/>
  <c r="C171" i="13"/>
  <c r="O170" i="13"/>
  <c r="L170" i="13"/>
  <c r="I170" i="13"/>
  <c r="F170" i="13"/>
  <c r="C170" i="13" s="1"/>
  <c r="N169" i="13"/>
  <c r="M169" i="13"/>
  <c r="M168" i="13" s="1"/>
  <c r="O168" i="13" s="1"/>
  <c r="K169" i="13"/>
  <c r="J169" i="13"/>
  <c r="L169" i="13" s="1"/>
  <c r="I169" i="13"/>
  <c r="H169" i="13"/>
  <c r="H168" i="13" s="1"/>
  <c r="G169" i="13"/>
  <c r="E169" i="13"/>
  <c r="F169" i="13" s="1"/>
  <c r="D169" i="13"/>
  <c r="D168" i="13" s="1"/>
  <c r="N168" i="13"/>
  <c r="K168" i="13"/>
  <c r="J168" i="13"/>
  <c r="L168" i="13" s="1"/>
  <c r="G168" i="13"/>
  <c r="I168" i="13" s="1"/>
  <c r="O167" i="13"/>
  <c r="L167" i="13"/>
  <c r="I167" i="13"/>
  <c r="F167" i="13"/>
  <c r="C167" i="13"/>
  <c r="O166" i="13"/>
  <c r="L166" i="13"/>
  <c r="I166" i="13"/>
  <c r="F166" i="13"/>
  <c r="C166" i="13" s="1"/>
  <c r="O165" i="13"/>
  <c r="L165" i="13"/>
  <c r="I165" i="13"/>
  <c r="F165" i="13"/>
  <c r="C165" i="13" s="1"/>
  <c r="O164" i="13"/>
  <c r="L164" i="13"/>
  <c r="C164" i="13" s="1"/>
  <c r="I164" i="13"/>
  <c r="F164" i="13"/>
  <c r="O163" i="13"/>
  <c r="N163" i="13"/>
  <c r="M163" i="13"/>
  <c r="K163" i="13"/>
  <c r="L163" i="13" s="1"/>
  <c r="J163" i="13"/>
  <c r="H163" i="13"/>
  <c r="G163" i="13"/>
  <c r="I163" i="13" s="1"/>
  <c r="E163" i="13"/>
  <c r="D163" i="13"/>
  <c r="F163" i="13" s="1"/>
  <c r="O162" i="13"/>
  <c r="L162" i="13"/>
  <c r="I162" i="13"/>
  <c r="F162" i="13"/>
  <c r="C162" i="13" s="1"/>
  <c r="O161" i="13"/>
  <c r="L161" i="13"/>
  <c r="I161" i="13"/>
  <c r="F161" i="13"/>
  <c r="C161" i="13" s="1"/>
  <c r="O160" i="13"/>
  <c r="L160" i="13"/>
  <c r="C160" i="13" s="1"/>
  <c r="I160" i="13"/>
  <c r="F160" i="13"/>
  <c r="O159" i="13"/>
  <c r="L159" i="13"/>
  <c r="I159" i="13"/>
  <c r="F159" i="13"/>
  <c r="C159" i="13"/>
  <c r="O158" i="13"/>
  <c r="L158" i="13"/>
  <c r="I158" i="13"/>
  <c r="F158" i="13"/>
  <c r="C158" i="13" s="1"/>
  <c r="O157" i="13"/>
  <c r="L157" i="13"/>
  <c r="I157" i="13"/>
  <c r="F157" i="13"/>
  <c r="C157" i="13" s="1"/>
  <c r="O156" i="13"/>
  <c r="L156" i="13"/>
  <c r="C156" i="13" s="1"/>
  <c r="I156" i="13"/>
  <c r="F156" i="13"/>
  <c r="O155" i="13"/>
  <c r="L155" i="13"/>
  <c r="I155" i="13"/>
  <c r="F155" i="13"/>
  <c r="C155" i="13"/>
  <c r="N154" i="13"/>
  <c r="M154" i="13"/>
  <c r="O154" i="13" s="1"/>
  <c r="L154" i="13"/>
  <c r="K154" i="13"/>
  <c r="J154" i="13"/>
  <c r="H154" i="13"/>
  <c r="I154" i="13" s="1"/>
  <c r="G154" i="13"/>
  <c r="E154" i="13"/>
  <c r="D154" i="13"/>
  <c r="F154" i="13" s="1"/>
  <c r="C154" i="13" s="1"/>
  <c r="O153" i="13"/>
  <c r="L153" i="13"/>
  <c r="I153" i="13"/>
  <c r="F153" i="13"/>
  <c r="C153" i="13" s="1"/>
  <c r="O152" i="13"/>
  <c r="L152" i="13"/>
  <c r="C152" i="13" s="1"/>
  <c r="I152" i="13"/>
  <c r="F152" i="13"/>
  <c r="O151" i="13"/>
  <c r="L151" i="13"/>
  <c r="I151" i="13"/>
  <c r="F151" i="13"/>
  <c r="C151" i="13"/>
  <c r="O150" i="13"/>
  <c r="L150" i="13"/>
  <c r="I150" i="13"/>
  <c r="F150" i="13"/>
  <c r="C150" i="13" s="1"/>
  <c r="O149" i="13"/>
  <c r="L149" i="13"/>
  <c r="I149" i="13"/>
  <c r="F149" i="13"/>
  <c r="C149" i="13" s="1"/>
  <c r="O148" i="13"/>
  <c r="L148" i="13"/>
  <c r="C148" i="13" s="1"/>
  <c r="I148" i="13"/>
  <c r="F148" i="13"/>
  <c r="O147" i="13"/>
  <c r="N147" i="13"/>
  <c r="M147" i="13"/>
  <c r="K147" i="13"/>
  <c r="L147" i="13" s="1"/>
  <c r="J147" i="13"/>
  <c r="H147" i="13"/>
  <c r="G147" i="13"/>
  <c r="I147" i="13" s="1"/>
  <c r="E147" i="13"/>
  <c r="D147" i="13"/>
  <c r="F147" i="13" s="1"/>
  <c r="C147" i="13" s="1"/>
  <c r="O146" i="13"/>
  <c r="L146" i="13"/>
  <c r="I146" i="13"/>
  <c r="F146" i="13"/>
  <c r="C146" i="13" s="1"/>
  <c r="O145" i="13"/>
  <c r="L145" i="13"/>
  <c r="I145" i="13"/>
  <c r="F145" i="13"/>
  <c r="C145" i="13" s="1"/>
  <c r="N144" i="13"/>
  <c r="O144" i="13" s="1"/>
  <c r="M144" i="13"/>
  <c r="K144" i="13"/>
  <c r="J144" i="13"/>
  <c r="J133" i="13" s="1"/>
  <c r="H144" i="13"/>
  <c r="G144" i="13"/>
  <c r="I144" i="13" s="1"/>
  <c r="F144" i="13"/>
  <c r="E144" i="13"/>
  <c r="D144" i="13"/>
  <c r="O143" i="13"/>
  <c r="L143" i="13"/>
  <c r="I143" i="13"/>
  <c r="F143" i="13"/>
  <c r="C143" i="13"/>
  <c r="O142" i="13"/>
  <c r="L142" i="13"/>
  <c r="I142" i="13"/>
  <c r="F142" i="13"/>
  <c r="C142" i="13" s="1"/>
  <c r="O141" i="13"/>
  <c r="L141" i="13"/>
  <c r="I141" i="13"/>
  <c r="F141" i="13"/>
  <c r="C141" i="13" s="1"/>
  <c r="O140" i="13"/>
  <c r="L140" i="13"/>
  <c r="C140" i="13" s="1"/>
  <c r="I140" i="13"/>
  <c r="F140" i="13"/>
  <c r="O139" i="13"/>
  <c r="N139" i="13"/>
  <c r="M139" i="13"/>
  <c r="K139" i="13"/>
  <c r="L139" i="13" s="1"/>
  <c r="J139" i="13"/>
  <c r="H139" i="13"/>
  <c r="G139" i="13"/>
  <c r="I139" i="13" s="1"/>
  <c r="E139" i="13"/>
  <c r="D139" i="13"/>
  <c r="F139" i="13" s="1"/>
  <c r="O138" i="13"/>
  <c r="L138" i="13"/>
  <c r="I138" i="13"/>
  <c r="F138" i="13"/>
  <c r="C138" i="13" s="1"/>
  <c r="O137" i="13"/>
  <c r="L137" i="13"/>
  <c r="I137" i="13"/>
  <c r="F137" i="13"/>
  <c r="C137" i="13" s="1"/>
  <c r="O136" i="13"/>
  <c r="L136" i="13"/>
  <c r="C136" i="13" s="1"/>
  <c r="I136" i="13"/>
  <c r="F136" i="13"/>
  <c r="O135" i="13"/>
  <c r="L135" i="13"/>
  <c r="I135" i="13"/>
  <c r="F135" i="13"/>
  <c r="C135" i="13"/>
  <c r="N134" i="13"/>
  <c r="M134" i="13"/>
  <c r="O134" i="13" s="1"/>
  <c r="L134" i="13"/>
  <c r="K134" i="13"/>
  <c r="K133" i="13" s="1"/>
  <c r="J134" i="13"/>
  <c r="H134" i="13"/>
  <c r="I134" i="13" s="1"/>
  <c r="G134" i="13"/>
  <c r="G133" i="13" s="1"/>
  <c r="E134" i="13"/>
  <c r="D134" i="13"/>
  <c r="D133" i="13" s="1"/>
  <c r="F133" i="13" s="1"/>
  <c r="M133" i="13"/>
  <c r="E133" i="13"/>
  <c r="O132" i="13"/>
  <c r="L132" i="13"/>
  <c r="C132" i="13" s="1"/>
  <c r="I132" i="13"/>
  <c r="F132" i="13"/>
  <c r="O131" i="13"/>
  <c r="N131" i="13"/>
  <c r="M131" i="13"/>
  <c r="K131" i="13"/>
  <c r="L131" i="13" s="1"/>
  <c r="J131" i="13"/>
  <c r="H131" i="13"/>
  <c r="G131" i="13"/>
  <c r="I131" i="13" s="1"/>
  <c r="E131" i="13"/>
  <c r="D131" i="13"/>
  <c r="F131" i="13" s="1"/>
  <c r="C131" i="13" s="1"/>
  <c r="O130" i="13"/>
  <c r="L130" i="13"/>
  <c r="I130" i="13"/>
  <c r="F130" i="13"/>
  <c r="C130" i="13" s="1"/>
  <c r="O129" i="13"/>
  <c r="L129" i="13"/>
  <c r="I129" i="13"/>
  <c r="F129" i="13"/>
  <c r="C129" i="13" s="1"/>
  <c r="O128" i="13"/>
  <c r="L128" i="13"/>
  <c r="C128" i="13" s="1"/>
  <c r="I128" i="13"/>
  <c r="F128" i="13"/>
  <c r="O127" i="13"/>
  <c r="L127" i="13"/>
  <c r="I127" i="13"/>
  <c r="D127" i="13"/>
  <c r="O126" i="13"/>
  <c r="L126" i="13"/>
  <c r="I126" i="13"/>
  <c r="F126" i="13"/>
  <c r="C126" i="13" s="1"/>
  <c r="N125" i="13"/>
  <c r="M125" i="13"/>
  <c r="K125" i="13"/>
  <c r="J125" i="13"/>
  <c r="H125" i="13"/>
  <c r="G125" i="13"/>
  <c r="I125" i="13" s="1"/>
  <c r="E125" i="13"/>
  <c r="O124" i="13"/>
  <c r="L124" i="13"/>
  <c r="I124" i="13"/>
  <c r="F124" i="13"/>
  <c r="C124" i="13"/>
  <c r="O123" i="13"/>
  <c r="L123" i="13"/>
  <c r="I123" i="13"/>
  <c r="F123" i="13"/>
  <c r="C123" i="13" s="1"/>
  <c r="O122" i="13"/>
  <c r="L122" i="13"/>
  <c r="I122" i="13"/>
  <c r="F122" i="13"/>
  <c r="O121" i="13"/>
  <c r="L121" i="13"/>
  <c r="C121" i="13" s="1"/>
  <c r="I121" i="13"/>
  <c r="F121" i="13"/>
  <c r="O120" i="13"/>
  <c r="L120" i="13"/>
  <c r="I120" i="13"/>
  <c r="F120" i="13"/>
  <c r="C120" i="13"/>
  <c r="N119" i="13"/>
  <c r="M119" i="13"/>
  <c r="O119" i="13" s="1"/>
  <c r="L119" i="13"/>
  <c r="K119" i="13"/>
  <c r="J119" i="13"/>
  <c r="H119" i="13"/>
  <c r="I119" i="13" s="1"/>
  <c r="G119" i="13"/>
  <c r="E119" i="13"/>
  <c r="D119" i="13"/>
  <c r="F119" i="13" s="1"/>
  <c r="O118" i="13"/>
  <c r="L118" i="13"/>
  <c r="I118" i="13"/>
  <c r="F118" i="13"/>
  <c r="O117" i="13"/>
  <c r="L117" i="13"/>
  <c r="C117" i="13" s="1"/>
  <c r="I117" i="13"/>
  <c r="F117" i="13"/>
  <c r="O116" i="13"/>
  <c r="L116" i="13"/>
  <c r="I116" i="13"/>
  <c r="F116" i="13"/>
  <c r="C116" i="13"/>
  <c r="N115" i="13"/>
  <c r="M115" i="13"/>
  <c r="O115" i="13" s="1"/>
  <c r="L115" i="13"/>
  <c r="K115" i="13"/>
  <c r="J115" i="13"/>
  <c r="H115" i="13"/>
  <c r="I115" i="13" s="1"/>
  <c r="G115" i="13"/>
  <c r="E115" i="13"/>
  <c r="D115" i="13"/>
  <c r="F115" i="13" s="1"/>
  <c r="C115" i="13" s="1"/>
  <c r="O114" i="13"/>
  <c r="L114" i="13"/>
  <c r="I114" i="13"/>
  <c r="F114" i="13"/>
  <c r="O113" i="13"/>
  <c r="L113" i="13"/>
  <c r="C113" i="13" s="1"/>
  <c r="I113" i="13"/>
  <c r="F113" i="13"/>
  <c r="O112" i="13"/>
  <c r="L112" i="13"/>
  <c r="I112" i="13"/>
  <c r="F112" i="13"/>
  <c r="C112" i="13"/>
  <c r="O111" i="13"/>
  <c r="L111" i="13"/>
  <c r="I111" i="13"/>
  <c r="F111" i="13"/>
  <c r="C111" i="13" s="1"/>
  <c r="O110" i="13"/>
  <c r="L110" i="13"/>
  <c r="I110" i="13"/>
  <c r="F110" i="13"/>
  <c r="O109" i="13"/>
  <c r="L109" i="13"/>
  <c r="C109" i="13" s="1"/>
  <c r="I109" i="13"/>
  <c r="F109" i="13"/>
  <c r="O108" i="13"/>
  <c r="L108" i="13"/>
  <c r="I108" i="13"/>
  <c r="F108" i="13"/>
  <c r="C108" i="13"/>
  <c r="O107" i="13"/>
  <c r="L107" i="13"/>
  <c r="I107" i="13"/>
  <c r="F107" i="13"/>
  <c r="C107" i="13" s="1"/>
  <c r="N106" i="13"/>
  <c r="M106" i="13"/>
  <c r="O106" i="13" s="1"/>
  <c r="K106" i="13"/>
  <c r="J106" i="13"/>
  <c r="L106" i="13" s="1"/>
  <c r="I106" i="13"/>
  <c r="H106" i="13"/>
  <c r="G106" i="13"/>
  <c r="E106" i="13"/>
  <c r="F106" i="13" s="1"/>
  <c r="D106" i="13"/>
  <c r="O105" i="13"/>
  <c r="L105" i="13"/>
  <c r="C105" i="13" s="1"/>
  <c r="I105" i="13"/>
  <c r="F105" i="13"/>
  <c r="O104" i="13"/>
  <c r="L104" i="13"/>
  <c r="I104" i="13"/>
  <c r="F104" i="13"/>
  <c r="C104" i="13"/>
  <c r="O103" i="13"/>
  <c r="L103" i="13"/>
  <c r="I103" i="13"/>
  <c r="F103" i="13"/>
  <c r="C103" i="13" s="1"/>
  <c r="O102" i="13"/>
  <c r="L102" i="13"/>
  <c r="I102" i="13"/>
  <c r="F102" i="13"/>
  <c r="O101" i="13"/>
  <c r="L101" i="13"/>
  <c r="C101" i="13" s="1"/>
  <c r="I101" i="13"/>
  <c r="F101" i="13"/>
  <c r="O100" i="13"/>
  <c r="L100" i="13"/>
  <c r="I100" i="13"/>
  <c r="F100" i="13"/>
  <c r="C100" i="13"/>
  <c r="O99" i="13"/>
  <c r="L99" i="13"/>
  <c r="I99" i="13"/>
  <c r="F99" i="13"/>
  <c r="C99" i="13" s="1"/>
  <c r="N98" i="13"/>
  <c r="M98" i="13"/>
  <c r="O98" i="13" s="1"/>
  <c r="K98" i="13"/>
  <c r="J98" i="13"/>
  <c r="L98" i="13" s="1"/>
  <c r="I98" i="13"/>
  <c r="H98" i="13"/>
  <c r="G98" i="13"/>
  <c r="E98" i="13"/>
  <c r="F98" i="13" s="1"/>
  <c r="D98" i="13"/>
  <c r="O97" i="13"/>
  <c r="L97" i="13"/>
  <c r="C97" i="13" s="1"/>
  <c r="I97" i="13"/>
  <c r="F97" i="13"/>
  <c r="O96" i="13"/>
  <c r="L96" i="13"/>
  <c r="I96" i="13"/>
  <c r="F96" i="13"/>
  <c r="C96" i="13"/>
  <c r="O95" i="13"/>
  <c r="L95" i="13"/>
  <c r="I95" i="13"/>
  <c r="F95" i="13"/>
  <c r="C95" i="13" s="1"/>
  <c r="O94" i="13"/>
  <c r="L94" i="13"/>
  <c r="I94" i="13"/>
  <c r="F94" i="13"/>
  <c r="C94" i="13" s="1"/>
  <c r="O93" i="13"/>
  <c r="L93" i="13"/>
  <c r="C93" i="13" s="1"/>
  <c r="I93" i="13"/>
  <c r="F93" i="13"/>
  <c r="O92" i="13"/>
  <c r="N92" i="13"/>
  <c r="M92" i="13"/>
  <c r="K92" i="13"/>
  <c r="J92" i="13"/>
  <c r="H92" i="13"/>
  <c r="G92" i="13"/>
  <c r="E92" i="13"/>
  <c r="D92" i="13"/>
  <c r="F92" i="13" s="1"/>
  <c r="O91" i="13"/>
  <c r="L91" i="13"/>
  <c r="I91" i="13"/>
  <c r="F91" i="13"/>
  <c r="C91" i="13" s="1"/>
  <c r="O90" i="13"/>
  <c r="L90" i="13"/>
  <c r="I90" i="13"/>
  <c r="F90" i="13"/>
  <c r="O89" i="13"/>
  <c r="L89" i="13"/>
  <c r="C89" i="13" s="1"/>
  <c r="I89" i="13"/>
  <c r="F89" i="13"/>
  <c r="O88" i="13"/>
  <c r="L88" i="13"/>
  <c r="I88" i="13"/>
  <c r="F88" i="13"/>
  <c r="C88" i="13"/>
  <c r="N87" i="13"/>
  <c r="M87" i="13"/>
  <c r="O87" i="13" s="1"/>
  <c r="L87" i="13"/>
  <c r="K87" i="13"/>
  <c r="J87" i="13"/>
  <c r="H87" i="13"/>
  <c r="G87" i="13"/>
  <c r="E87" i="13"/>
  <c r="D87" i="13"/>
  <c r="O85" i="13"/>
  <c r="L85" i="13"/>
  <c r="I85" i="13"/>
  <c r="F85" i="13"/>
  <c r="C85" i="13"/>
  <c r="O84" i="13"/>
  <c r="L84" i="13"/>
  <c r="I84" i="13"/>
  <c r="F84" i="13"/>
  <c r="C84" i="13" s="1"/>
  <c r="N83" i="13"/>
  <c r="M83" i="13"/>
  <c r="O83" i="13" s="1"/>
  <c r="L83" i="13"/>
  <c r="K83" i="13"/>
  <c r="J83" i="13"/>
  <c r="H83" i="13"/>
  <c r="I83" i="13" s="1"/>
  <c r="G83" i="13"/>
  <c r="E83" i="13"/>
  <c r="D83" i="13"/>
  <c r="O82" i="13"/>
  <c r="L82" i="13"/>
  <c r="I82" i="13"/>
  <c r="F82" i="13"/>
  <c r="O81" i="13"/>
  <c r="L81" i="13"/>
  <c r="I81" i="13"/>
  <c r="F81" i="13"/>
  <c r="C81" i="13"/>
  <c r="O80" i="13"/>
  <c r="N80" i="13"/>
  <c r="M80" i="13"/>
  <c r="L80" i="13"/>
  <c r="K80" i="13"/>
  <c r="K79" i="13" s="1"/>
  <c r="L79" i="13" s="1"/>
  <c r="J80" i="13"/>
  <c r="H80" i="13"/>
  <c r="G80" i="13"/>
  <c r="E80" i="13"/>
  <c r="D80" i="13"/>
  <c r="F80" i="13" s="1"/>
  <c r="N79" i="13"/>
  <c r="M79" i="13"/>
  <c r="O79" i="13" s="1"/>
  <c r="J79" i="13"/>
  <c r="E79" i="13"/>
  <c r="O77" i="13"/>
  <c r="L77" i="13"/>
  <c r="I77" i="13"/>
  <c r="F77" i="13"/>
  <c r="C77" i="13"/>
  <c r="O76" i="13"/>
  <c r="L76" i="13"/>
  <c r="I76" i="13"/>
  <c r="F76" i="13"/>
  <c r="C76" i="13" s="1"/>
  <c r="O75" i="13"/>
  <c r="L75" i="13"/>
  <c r="I75" i="13"/>
  <c r="F75" i="13"/>
  <c r="O74" i="13"/>
  <c r="L74" i="13"/>
  <c r="I74" i="13"/>
  <c r="F74" i="13"/>
  <c r="O73" i="13"/>
  <c r="L73" i="13"/>
  <c r="I73" i="13"/>
  <c r="F73" i="13"/>
  <c r="C73" i="13"/>
  <c r="O72" i="13"/>
  <c r="N72" i="13"/>
  <c r="M72" i="13"/>
  <c r="L72" i="13"/>
  <c r="K72" i="13"/>
  <c r="K70" i="13" s="1"/>
  <c r="J72" i="13"/>
  <c r="H72" i="13"/>
  <c r="H70" i="13" s="1"/>
  <c r="G72" i="13"/>
  <c r="E72" i="13"/>
  <c r="D72" i="13"/>
  <c r="O71" i="13"/>
  <c r="L71" i="13"/>
  <c r="I71" i="13"/>
  <c r="F71" i="13"/>
  <c r="N70" i="13"/>
  <c r="M70" i="13"/>
  <c r="J70" i="13"/>
  <c r="E70" i="13"/>
  <c r="O69" i="13"/>
  <c r="L69" i="13"/>
  <c r="I69" i="13"/>
  <c r="F69" i="13"/>
  <c r="C69" i="13"/>
  <c r="O68" i="13"/>
  <c r="L68" i="13"/>
  <c r="I68" i="13"/>
  <c r="F68" i="13"/>
  <c r="C68" i="13" s="1"/>
  <c r="O67" i="13"/>
  <c r="L67" i="13"/>
  <c r="I67" i="13"/>
  <c r="F67" i="13"/>
  <c r="O66" i="13"/>
  <c r="L66" i="13"/>
  <c r="I66" i="13"/>
  <c r="F66" i="13"/>
  <c r="C66" i="13"/>
  <c r="O65" i="13"/>
  <c r="L65" i="13"/>
  <c r="I65" i="13"/>
  <c r="F65" i="13"/>
  <c r="C65" i="13" s="1"/>
  <c r="O64" i="13"/>
  <c r="L64" i="13"/>
  <c r="I64" i="13"/>
  <c r="F64" i="13"/>
  <c r="C64" i="13" s="1"/>
  <c r="O63" i="13"/>
  <c r="L63" i="13"/>
  <c r="I63" i="13"/>
  <c r="F63" i="13"/>
  <c r="C63" i="13" s="1"/>
  <c r="O62" i="13"/>
  <c r="L62" i="13"/>
  <c r="I62" i="13"/>
  <c r="F62" i="13"/>
  <c r="C62" i="13"/>
  <c r="O61" i="13"/>
  <c r="N61" i="13"/>
  <c r="M61" i="13"/>
  <c r="L61" i="13"/>
  <c r="K61" i="13"/>
  <c r="J61" i="13"/>
  <c r="H61" i="13"/>
  <c r="G61" i="13"/>
  <c r="I61" i="13" s="1"/>
  <c r="E61" i="13"/>
  <c r="D61" i="13"/>
  <c r="F61" i="13" s="1"/>
  <c r="C61" i="13" s="1"/>
  <c r="O60" i="13"/>
  <c r="L60" i="13"/>
  <c r="I60" i="13"/>
  <c r="F60" i="13"/>
  <c r="C60" i="13" s="1"/>
  <c r="O59" i="13"/>
  <c r="L59" i="13"/>
  <c r="I59" i="13"/>
  <c r="F59" i="13"/>
  <c r="C59" i="13" s="1"/>
  <c r="O58" i="13"/>
  <c r="N58" i="13"/>
  <c r="N57" i="13" s="1"/>
  <c r="N56" i="13" s="1"/>
  <c r="M58" i="13"/>
  <c r="M57" i="13" s="1"/>
  <c r="K58" i="13"/>
  <c r="K57" i="13" s="1"/>
  <c r="K56" i="13" s="1"/>
  <c r="J58" i="13"/>
  <c r="L58" i="13" s="1"/>
  <c r="H58" i="13"/>
  <c r="G58" i="13"/>
  <c r="G57" i="13" s="1"/>
  <c r="F58" i="13"/>
  <c r="E58" i="13"/>
  <c r="E57" i="13" s="1"/>
  <c r="E56" i="13" s="1"/>
  <c r="D58" i="13"/>
  <c r="H57" i="13"/>
  <c r="H56" i="13" s="1"/>
  <c r="D57" i="13"/>
  <c r="O50" i="13"/>
  <c r="C50" i="13" s="1"/>
  <c r="O49" i="13"/>
  <c r="C49" i="13" s="1"/>
  <c r="N48" i="13"/>
  <c r="M48" i="13"/>
  <c r="O48" i="13" s="1"/>
  <c r="C48" i="13" s="1"/>
  <c r="L47" i="13"/>
  <c r="I47" i="13"/>
  <c r="F47" i="13"/>
  <c r="C47" i="13" s="1"/>
  <c r="K46" i="13"/>
  <c r="J46" i="13"/>
  <c r="L46" i="13" s="1"/>
  <c r="I46" i="13"/>
  <c r="H46" i="13"/>
  <c r="G46" i="13"/>
  <c r="F46" i="13"/>
  <c r="C46" i="13" s="1"/>
  <c r="E46" i="13"/>
  <c r="D46" i="13"/>
  <c r="F45" i="13"/>
  <c r="C45" i="13" s="1"/>
  <c r="L44" i="13"/>
  <c r="C44" i="13" s="1"/>
  <c r="L43" i="13"/>
  <c r="C43" i="13" s="1"/>
  <c r="L42" i="13"/>
  <c r="C42" i="13" s="1"/>
  <c r="L41" i="13"/>
  <c r="C41" i="13" s="1"/>
  <c r="K40" i="13"/>
  <c r="J40" i="13"/>
  <c r="L40" i="13" s="1"/>
  <c r="C40" i="13" s="1"/>
  <c r="L39" i="13"/>
  <c r="C39" i="13" s="1"/>
  <c r="L38" i="13"/>
  <c r="C38" i="13" s="1"/>
  <c r="K37" i="13"/>
  <c r="J37" i="13"/>
  <c r="L37" i="13" s="1"/>
  <c r="C37" i="13" s="1"/>
  <c r="L36" i="13"/>
  <c r="C36" i="13" s="1"/>
  <c r="L35" i="13"/>
  <c r="C35" i="13" s="1"/>
  <c r="K35" i="13"/>
  <c r="K30" i="13" s="1"/>
  <c r="J35" i="13"/>
  <c r="L34" i="13"/>
  <c r="C34" i="13" s="1"/>
  <c r="L33" i="13"/>
  <c r="C33" i="13" s="1"/>
  <c r="L32" i="13"/>
  <c r="C32" i="13" s="1"/>
  <c r="K31" i="13"/>
  <c r="J31" i="13"/>
  <c r="L31" i="13" s="1"/>
  <c r="C31" i="13" s="1"/>
  <c r="J30" i="13"/>
  <c r="F29" i="13"/>
  <c r="C29" i="13" s="1"/>
  <c r="I28" i="13"/>
  <c r="O27" i="13"/>
  <c r="L27" i="13"/>
  <c r="J27" i="13"/>
  <c r="I27" i="13"/>
  <c r="F27" i="13"/>
  <c r="C27" i="13" s="1"/>
  <c r="O26" i="13"/>
  <c r="L26" i="13"/>
  <c r="I26" i="13"/>
  <c r="F26" i="13"/>
  <c r="C26" i="13" s="1"/>
  <c r="N25" i="13"/>
  <c r="N290" i="13" s="1"/>
  <c r="N289" i="13" s="1"/>
  <c r="M25" i="13"/>
  <c r="M290" i="13" s="1"/>
  <c r="K25" i="13"/>
  <c r="K290" i="13" s="1"/>
  <c r="K289" i="13" s="1"/>
  <c r="J25" i="13"/>
  <c r="J24" i="13" s="1"/>
  <c r="I25" i="13"/>
  <c r="H25" i="13"/>
  <c r="H290" i="13" s="1"/>
  <c r="H289" i="13" s="1"/>
  <c r="G25" i="13"/>
  <c r="G290" i="13" s="1"/>
  <c r="F25" i="13"/>
  <c r="E25" i="13"/>
  <c r="E290" i="13" s="1"/>
  <c r="E289" i="13" s="1"/>
  <c r="D25" i="13"/>
  <c r="D290" i="13" s="1"/>
  <c r="G24" i="13"/>
  <c r="O299" i="12"/>
  <c r="L299" i="12"/>
  <c r="I299" i="12"/>
  <c r="F299" i="12"/>
  <c r="C299" i="12" s="1"/>
  <c r="O298" i="12"/>
  <c r="L298" i="12"/>
  <c r="I298" i="12"/>
  <c r="F298" i="12"/>
  <c r="C298" i="12" s="1"/>
  <c r="O297" i="12"/>
  <c r="L297" i="12"/>
  <c r="I297" i="12"/>
  <c r="F297" i="12"/>
  <c r="C297" i="12" s="1"/>
  <c r="O296" i="12"/>
  <c r="L296" i="12"/>
  <c r="I296" i="12"/>
  <c r="F296" i="12"/>
  <c r="C296" i="12"/>
  <c r="O295" i="12"/>
  <c r="L295" i="12"/>
  <c r="I295" i="12"/>
  <c r="F295" i="12"/>
  <c r="C295" i="12" s="1"/>
  <c r="O294" i="12"/>
  <c r="L294" i="12"/>
  <c r="I294" i="12"/>
  <c r="F294" i="12"/>
  <c r="C294" i="12" s="1"/>
  <c r="O293" i="12"/>
  <c r="L293" i="12"/>
  <c r="I293" i="12"/>
  <c r="F293" i="12"/>
  <c r="C293" i="12" s="1"/>
  <c r="O292" i="12"/>
  <c r="L292" i="12"/>
  <c r="I292" i="12"/>
  <c r="F292" i="12"/>
  <c r="C292" i="12"/>
  <c r="C291" i="12" s="1"/>
  <c r="O291" i="12"/>
  <c r="N291" i="12"/>
  <c r="M291" i="12"/>
  <c r="L291" i="12"/>
  <c r="K291" i="12"/>
  <c r="J291" i="12"/>
  <c r="H291" i="12"/>
  <c r="G291" i="12"/>
  <c r="I291" i="12" s="1"/>
  <c r="E291" i="12"/>
  <c r="D291" i="12"/>
  <c r="F291" i="12" s="1"/>
  <c r="O286" i="12"/>
  <c r="L286" i="12"/>
  <c r="I286" i="12"/>
  <c r="F286" i="12"/>
  <c r="C286" i="12" s="1"/>
  <c r="O285" i="12"/>
  <c r="L285" i="12"/>
  <c r="J285" i="12"/>
  <c r="J284" i="12" s="1"/>
  <c r="I285" i="12"/>
  <c r="F285" i="12"/>
  <c r="C285" i="12"/>
  <c r="O284" i="12"/>
  <c r="N284" i="12"/>
  <c r="M284" i="12"/>
  <c r="K284" i="12"/>
  <c r="H284" i="12"/>
  <c r="G284" i="12"/>
  <c r="I284" i="12" s="1"/>
  <c r="E284" i="12"/>
  <c r="D284" i="12"/>
  <c r="O283" i="12"/>
  <c r="L283" i="12"/>
  <c r="I283" i="12"/>
  <c r="F283" i="12"/>
  <c r="C283" i="12" s="1"/>
  <c r="N282" i="12"/>
  <c r="M282" i="12"/>
  <c r="O282" i="12" s="1"/>
  <c r="K282" i="12"/>
  <c r="J282" i="12"/>
  <c r="L282" i="12" s="1"/>
  <c r="I282" i="12"/>
  <c r="H282" i="12"/>
  <c r="G282" i="12"/>
  <c r="F282" i="12"/>
  <c r="C282" i="12" s="1"/>
  <c r="E282" i="12"/>
  <c r="D282" i="12"/>
  <c r="O281" i="12"/>
  <c r="L281" i="12"/>
  <c r="I281" i="12"/>
  <c r="F281" i="12"/>
  <c r="C281" i="12"/>
  <c r="O280" i="12"/>
  <c r="L280" i="12"/>
  <c r="I280" i="12"/>
  <c r="F280" i="12"/>
  <c r="C280" i="12" s="1"/>
  <c r="O279" i="12"/>
  <c r="O278" i="12" s="1"/>
  <c r="L279" i="12"/>
  <c r="I279" i="12"/>
  <c r="F279" i="12"/>
  <c r="C279" i="12" s="1"/>
  <c r="N278" i="12"/>
  <c r="M278" i="12"/>
  <c r="K278" i="12"/>
  <c r="J278" i="12"/>
  <c r="L278" i="12" s="1"/>
  <c r="I278" i="12"/>
  <c r="H278" i="12"/>
  <c r="G278" i="12"/>
  <c r="F278" i="12"/>
  <c r="E278" i="12"/>
  <c r="D278" i="12"/>
  <c r="O277" i="12"/>
  <c r="L277" i="12"/>
  <c r="I277" i="12"/>
  <c r="F277" i="12"/>
  <c r="C277" i="12"/>
  <c r="O276" i="12"/>
  <c r="L276" i="12"/>
  <c r="I276" i="12"/>
  <c r="F276" i="12"/>
  <c r="C276" i="12" s="1"/>
  <c r="O275" i="12"/>
  <c r="L275" i="12"/>
  <c r="I275" i="12"/>
  <c r="F275" i="12"/>
  <c r="C275" i="12" s="1"/>
  <c r="N274" i="12"/>
  <c r="N272" i="12" s="1"/>
  <c r="N271" i="12" s="1"/>
  <c r="M274" i="12"/>
  <c r="O274" i="12" s="1"/>
  <c r="K274" i="12"/>
  <c r="J274" i="12"/>
  <c r="L274" i="12" s="1"/>
  <c r="I274" i="12"/>
  <c r="H274" i="12"/>
  <c r="G274" i="12"/>
  <c r="F274" i="12"/>
  <c r="E274" i="12"/>
  <c r="E272" i="12" s="1"/>
  <c r="E271" i="12" s="1"/>
  <c r="D274" i="12"/>
  <c r="O273" i="12"/>
  <c r="L273" i="12"/>
  <c r="I273" i="12"/>
  <c r="F273" i="12"/>
  <c r="C273" i="12"/>
  <c r="K272" i="12"/>
  <c r="K271" i="12" s="1"/>
  <c r="H272" i="12"/>
  <c r="H271" i="12" s="1"/>
  <c r="G272" i="12"/>
  <c r="I272" i="12" s="1"/>
  <c r="D272" i="12"/>
  <c r="D271" i="12" s="1"/>
  <c r="F271" i="12" s="1"/>
  <c r="O270" i="12"/>
  <c r="L270" i="12"/>
  <c r="I270" i="12"/>
  <c r="F270" i="12"/>
  <c r="C270" i="12" s="1"/>
  <c r="O269" i="12"/>
  <c r="L269" i="12"/>
  <c r="I269" i="12"/>
  <c r="F269" i="12"/>
  <c r="C269" i="12"/>
  <c r="O268" i="12"/>
  <c r="L268" i="12"/>
  <c r="I268" i="12"/>
  <c r="F268" i="12"/>
  <c r="C268" i="12" s="1"/>
  <c r="O267" i="12"/>
  <c r="L267" i="12"/>
  <c r="I267" i="12"/>
  <c r="F267" i="12"/>
  <c r="C267" i="12" s="1"/>
  <c r="N266" i="12"/>
  <c r="M266" i="12"/>
  <c r="O266" i="12" s="1"/>
  <c r="K266" i="12"/>
  <c r="J266" i="12"/>
  <c r="L266" i="12" s="1"/>
  <c r="I266" i="12"/>
  <c r="H266" i="12"/>
  <c r="G266" i="12"/>
  <c r="F266" i="12"/>
  <c r="E266" i="12"/>
  <c r="D266" i="12"/>
  <c r="O265" i="12"/>
  <c r="L265" i="12"/>
  <c r="I265" i="12"/>
  <c r="F265" i="12"/>
  <c r="C265" i="12"/>
  <c r="O264" i="12"/>
  <c r="L264" i="12"/>
  <c r="I264" i="12"/>
  <c r="F264" i="12"/>
  <c r="C264" i="12" s="1"/>
  <c r="O263" i="12"/>
  <c r="L263" i="12"/>
  <c r="I263" i="12"/>
  <c r="F263" i="12"/>
  <c r="C263" i="12" s="1"/>
  <c r="N262" i="12"/>
  <c r="N261" i="12" s="1"/>
  <c r="M262" i="12"/>
  <c r="O262" i="12" s="1"/>
  <c r="K262" i="12"/>
  <c r="J262" i="12"/>
  <c r="J261" i="12" s="1"/>
  <c r="L261" i="12" s="1"/>
  <c r="I262" i="12"/>
  <c r="H262" i="12"/>
  <c r="G262" i="12"/>
  <c r="F262" i="12"/>
  <c r="E262" i="12"/>
  <c r="E261" i="12" s="1"/>
  <c r="F261" i="12" s="1"/>
  <c r="D262" i="12"/>
  <c r="K261" i="12"/>
  <c r="H261" i="12"/>
  <c r="G261" i="12"/>
  <c r="I261" i="12" s="1"/>
  <c r="D261" i="12"/>
  <c r="O260" i="12"/>
  <c r="L260" i="12"/>
  <c r="I260" i="12"/>
  <c r="F260" i="12"/>
  <c r="C260" i="12" s="1"/>
  <c r="O259" i="12"/>
  <c r="L259" i="12"/>
  <c r="I259" i="12"/>
  <c r="F259" i="12"/>
  <c r="C259" i="12" s="1"/>
  <c r="O258" i="12"/>
  <c r="L258" i="12"/>
  <c r="I258" i="12"/>
  <c r="C258" i="12" s="1"/>
  <c r="F258" i="12"/>
  <c r="O257" i="12"/>
  <c r="L257" i="12"/>
  <c r="I257" i="12"/>
  <c r="F257" i="12"/>
  <c r="C257" i="12"/>
  <c r="O256" i="12"/>
  <c r="L256" i="12"/>
  <c r="I256" i="12"/>
  <c r="F256" i="12"/>
  <c r="C256" i="12" s="1"/>
  <c r="N255" i="12"/>
  <c r="M255" i="12"/>
  <c r="M254" i="12" s="1"/>
  <c r="O254" i="12" s="1"/>
  <c r="L255" i="12"/>
  <c r="K255" i="12"/>
  <c r="J255" i="12"/>
  <c r="I255" i="12"/>
  <c r="H255" i="12"/>
  <c r="H254" i="12" s="1"/>
  <c r="I254" i="12" s="1"/>
  <c r="G255" i="12"/>
  <c r="E255" i="12"/>
  <c r="E254" i="12" s="1"/>
  <c r="D255" i="12"/>
  <c r="F255" i="12" s="1"/>
  <c r="N254" i="12"/>
  <c r="K254" i="12"/>
  <c r="J254" i="12"/>
  <c r="L254" i="12" s="1"/>
  <c r="G254" i="12"/>
  <c r="O253" i="12"/>
  <c r="L253" i="12"/>
  <c r="I253" i="12"/>
  <c r="F253" i="12"/>
  <c r="C253" i="12"/>
  <c r="O252" i="12"/>
  <c r="L252" i="12"/>
  <c r="I252" i="12"/>
  <c r="F252" i="12"/>
  <c r="C252" i="12" s="1"/>
  <c r="O251" i="12"/>
  <c r="L251" i="12"/>
  <c r="I251" i="12"/>
  <c r="F251" i="12"/>
  <c r="C251" i="12" s="1"/>
  <c r="O250" i="12"/>
  <c r="L250" i="12"/>
  <c r="I250" i="12"/>
  <c r="F250" i="12"/>
  <c r="C250" i="12" s="1"/>
  <c r="O249" i="12"/>
  <c r="N249" i="12"/>
  <c r="M249" i="12"/>
  <c r="K249" i="12"/>
  <c r="J249" i="12"/>
  <c r="L249" i="12" s="1"/>
  <c r="H249" i="12"/>
  <c r="G249" i="12"/>
  <c r="I249" i="12" s="1"/>
  <c r="F249" i="12"/>
  <c r="E249" i="12"/>
  <c r="D249" i="12"/>
  <c r="O248" i="12"/>
  <c r="L248" i="12"/>
  <c r="I248" i="12"/>
  <c r="F248" i="12"/>
  <c r="C248" i="12" s="1"/>
  <c r="O247" i="12"/>
  <c r="L247" i="12"/>
  <c r="I247" i="12"/>
  <c r="F247" i="12"/>
  <c r="C247" i="12" s="1"/>
  <c r="O246" i="12"/>
  <c r="L246" i="12"/>
  <c r="I246" i="12"/>
  <c r="F246" i="12"/>
  <c r="C246" i="12" s="1"/>
  <c r="O245" i="12"/>
  <c r="L245" i="12"/>
  <c r="I245" i="12"/>
  <c r="F245" i="12"/>
  <c r="C245" i="12"/>
  <c r="O244" i="12"/>
  <c r="L244" i="12"/>
  <c r="I244" i="12"/>
  <c r="F244" i="12"/>
  <c r="C244" i="12" s="1"/>
  <c r="O243" i="12"/>
  <c r="L243" i="12"/>
  <c r="I243" i="12"/>
  <c r="F243" i="12"/>
  <c r="C243" i="12" s="1"/>
  <c r="O242" i="12"/>
  <c r="L242" i="12"/>
  <c r="I242" i="12"/>
  <c r="F242" i="12"/>
  <c r="C242" i="12" s="1"/>
  <c r="O241" i="12"/>
  <c r="N241" i="12"/>
  <c r="M241" i="12"/>
  <c r="K241" i="12"/>
  <c r="J241" i="12"/>
  <c r="L241" i="12" s="1"/>
  <c r="H241" i="12"/>
  <c r="G241" i="12"/>
  <c r="I241" i="12" s="1"/>
  <c r="C241" i="12" s="1"/>
  <c r="F241" i="12"/>
  <c r="E241" i="12"/>
  <c r="D241" i="12"/>
  <c r="O240" i="12"/>
  <c r="L240" i="12"/>
  <c r="I240" i="12"/>
  <c r="F240" i="12"/>
  <c r="C240" i="12" s="1"/>
  <c r="O239" i="12"/>
  <c r="L239" i="12"/>
  <c r="I239" i="12"/>
  <c r="F239" i="12"/>
  <c r="C239" i="12" s="1"/>
  <c r="N238" i="12"/>
  <c r="M238" i="12"/>
  <c r="O238" i="12" s="1"/>
  <c r="K238" i="12"/>
  <c r="J238" i="12"/>
  <c r="L238" i="12" s="1"/>
  <c r="I238" i="12"/>
  <c r="H238" i="12"/>
  <c r="G238" i="12"/>
  <c r="F238" i="12"/>
  <c r="C238" i="12" s="1"/>
  <c r="E238" i="12"/>
  <c r="D238" i="12"/>
  <c r="O237" i="12"/>
  <c r="L237" i="12"/>
  <c r="I237" i="12"/>
  <c r="F237" i="12"/>
  <c r="C237" i="12"/>
  <c r="O236" i="12"/>
  <c r="N236" i="12"/>
  <c r="M236" i="12"/>
  <c r="L236" i="12"/>
  <c r="K236" i="12"/>
  <c r="K234" i="12" s="1"/>
  <c r="K233" i="12" s="1"/>
  <c r="J236" i="12"/>
  <c r="H236" i="12"/>
  <c r="H234" i="12" s="1"/>
  <c r="H233" i="12" s="1"/>
  <c r="G236" i="12"/>
  <c r="I236" i="12" s="1"/>
  <c r="E236" i="12"/>
  <c r="D236" i="12"/>
  <c r="F236" i="12" s="1"/>
  <c r="C236" i="12" s="1"/>
  <c r="O235" i="12"/>
  <c r="L235" i="12"/>
  <c r="I235" i="12"/>
  <c r="F235" i="12"/>
  <c r="C235" i="12" s="1"/>
  <c r="N234" i="12"/>
  <c r="N233" i="12" s="1"/>
  <c r="M234" i="12"/>
  <c r="O234" i="12" s="1"/>
  <c r="J234" i="12"/>
  <c r="J233" i="12" s="1"/>
  <c r="L233" i="12" s="1"/>
  <c r="E234" i="12"/>
  <c r="E233" i="12" s="1"/>
  <c r="O232" i="12"/>
  <c r="L232" i="12"/>
  <c r="I232" i="12"/>
  <c r="F232" i="12"/>
  <c r="C232" i="12" s="1"/>
  <c r="O231" i="12"/>
  <c r="L231" i="12"/>
  <c r="I231" i="12"/>
  <c r="F231" i="12"/>
  <c r="C231" i="12" s="1"/>
  <c r="N230" i="12"/>
  <c r="N207" i="12" s="1"/>
  <c r="N198" i="12" s="1"/>
  <c r="N197" i="12" s="1"/>
  <c r="M230" i="12"/>
  <c r="O230" i="12" s="1"/>
  <c r="K230" i="12"/>
  <c r="J230" i="12"/>
  <c r="J207" i="12" s="1"/>
  <c r="I230" i="12"/>
  <c r="H230" i="12"/>
  <c r="G230" i="12"/>
  <c r="F230" i="12"/>
  <c r="E230" i="12"/>
  <c r="D230" i="12"/>
  <c r="O229" i="12"/>
  <c r="L229" i="12"/>
  <c r="I229" i="12"/>
  <c r="F229" i="12"/>
  <c r="C229" i="12"/>
  <c r="O228" i="12"/>
  <c r="L228" i="12"/>
  <c r="I228" i="12"/>
  <c r="F228" i="12"/>
  <c r="C228" i="12" s="1"/>
  <c r="O227" i="12"/>
  <c r="L227" i="12"/>
  <c r="I227" i="12"/>
  <c r="F227" i="12"/>
  <c r="C227" i="12" s="1"/>
  <c r="O226" i="12"/>
  <c r="L226" i="12"/>
  <c r="I226" i="12"/>
  <c r="F226" i="12"/>
  <c r="C226" i="12" s="1"/>
  <c r="O225" i="12"/>
  <c r="L225" i="12"/>
  <c r="I225" i="12"/>
  <c r="F225" i="12"/>
  <c r="C225" i="12"/>
  <c r="O224" i="12"/>
  <c r="L224" i="12"/>
  <c r="I224" i="12"/>
  <c r="F224" i="12"/>
  <c r="C224" i="12" s="1"/>
  <c r="O223" i="12"/>
  <c r="L223" i="12"/>
  <c r="I223" i="12"/>
  <c r="F223" i="12"/>
  <c r="C223" i="12" s="1"/>
  <c r="O222" i="12"/>
  <c r="L222" i="12"/>
  <c r="I222" i="12"/>
  <c r="F222" i="12"/>
  <c r="C222" i="12" s="1"/>
  <c r="O221" i="12"/>
  <c r="L221" i="12"/>
  <c r="I221" i="12"/>
  <c r="F221" i="12"/>
  <c r="C221" i="12"/>
  <c r="O220" i="12"/>
  <c r="L220" i="12"/>
  <c r="I220" i="12"/>
  <c r="F220" i="12"/>
  <c r="C220" i="12" s="1"/>
  <c r="N219" i="12"/>
  <c r="M219" i="12"/>
  <c r="O219" i="12" s="1"/>
  <c r="L219" i="12"/>
  <c r="K219" i="12"/>
  <c r="J219" i="12"/>
  <c r="I219" i="12"/>
  <c r="H219" i="12"/>
  <c r="G219" i="12"/>
  <c r="E219" i="12"/>
  <c r="D219" i="12"/>
  <c r="F219" i="12" s="1"/>
  <c r="C219" i="12" s="1"/>
  <c r="O218" i="12"/>
  <c r="L218" i="12"/>
  <c r="I218" i="12"/>
  <c r="F218" i="12"/>
  <c r="C218" i="12" s="1"/>
  <c r="O217" i="12"/>
  <c r="L217" i="12"/>
  <c r="I217" i="12"/>
  <c r="F217" i="12"/>
  <c r="C217" i="12"/>
  <c r="O216" i="12"/>
  <c r="L216" i="12"/>
  <c r="I216" i="12"/>
  <c r="F216" i="12"/>
  <c r="C216" i="12" s="1"/>
  <c r="O215" i="12"/>
  <c r="L215" i="12"/>
  <c r="I215" i="12"/>
  <c r="F215" i="12"/>
  <c r="C215" i="12" s="1"/>
  <c r="O214" i="12"/>
  <c r="L214" i="12"/>
  <c r="I214" i="12"/>
  <c r="F214" i="12"/>
  <c r="C214" i="12" s="1"/>
  <c r="O213" i="12"/>
  <c r="L213" i="12"/>
  <c r="I213" i="12"/>
  <c r="F213" i="12"/>
  <c r="C213" i="12"/>
  <c r="O212" i="12"/>
  <c r="L212" i="12"/>
  <c r="I212" i="12"/>
  <c r="F212" i="12"/>
  <c r="C212" i="12" s="1"/>
  <c r="O211" i="12"/>
  <c r="L211" i="12"/>
  <c r="I211" i="12"/>
  <c r="F211" i="12"/>
  <c r="C211" i="12" s="1"/>
  <c r="O210" i="12"/>
  <c r="L210" i="12"/>
  <c r="I210" i="12"/>
  <c r="F210" i="12"/>
  <c r="C210" i="12" s="1"/>
  <c r="O209" i="12"/>
  <c r="L209" i="12"/>
  <c r="I209" i="12"/>
  <c r="F209" i="12"/>
  <c r="C209" i="12"/>
  <c r="O208" i="12"/>
  <c r="N208" i="12"/>
  <c r="M208" i="12"/>
  <c r="L208" i="12"/>
  <c r="K208" i="12"/>
  <c r="K207" i="12" s="1"/>
  <c r="J208" i="12"/>
  <c r="H208" i="12"/>
  <c r="H207" i="12" s="1"/>
  <c r="G208" i="12"/>
  <c r="I208" i="12" s="1"/>
  <c r="E208" i="12"/>
  <c r="D208" i="12"/>
  <c r="D207" i="12" s="1"/>
  <c r="F207" i="12" s="1"/>
  <c r="M207" i="12"/>
  <c r="O207" i="12" s="1"/>
  <c r="E207" i="12"/>
  <c r="O206" i="12"/>
  <c r="L206" i="12"/>
  <c r="I206" i="12"/>
  <c r="F206" i="12"/>
  <c r="C206" i="12" s="1"/>
  <c r="O205" i="12"/>
  <c r="L205" i="12"/>
  <c r="I205" i="12"/>
  <c r="F205" i="12"/>
  <c r="C205" i="12"/>
  <c r="O204" i="12"/>
  <c r="L204" i="12"/>
  <c r="I204" i="12"/>
  <c r="F204" i="12"/>
  <c r="C204" i="12" s="1"/>
  <c r="O203" i="12"/>
  <c r="L203" i="12"/>
  <c r="I203" i="12"/>
  <c r="F203" i="12"/>
  <c r="C203" i="12" s="1"/>
  <c r="O202" i="12"/>
  <c r="L202" i="12"/>
  <c r="I202" i="12"/>
  <c r="F202" i="12"/>
  <c r="C202" i="12" s="1"/>
  <c r="O201" i="12"/>
  <c r="N201" i="12"/>
  <c r="M201" i="12"/>
  <c r="K201" i="12"/>
  <c r="K199" i="12" s="1"/>
  <c r="J201" i="12"/>
  <c r="L201" i="12" s="1"/>
  <c r="H201" i="12"/>
  <c r="G201" i="12"/>
  <c r="I201" i="12" s="1"/>
  <c r="F201" i="12"/>
  <c r="E201" i="12"/>
  <c r="D201" i="12"/>
  <c r="O200" i="12"/>
  <c r="L200" i="12"/>
  <c r="I200" i="12"/>
  <c r="F200" i="12"/>
  <c r="C200" i="12" s="1"/>
  <c r="N199" i="12"/>
  <c r="M199" i="12"/>
  <c r="M198" i="12" s="1"/>
  <c r="J199" i="12"/>
  <c r="H199" i="12"/>
  <c r="H198" i="12" s="1"/>
  <c r="H197" i="12" s="1"/>
  <c r="E199" i="12"/>
  <c r="E198" i="12" s="1"/>
  <c r="D199" i="12"/>
  <c r="F199" i="12" s="1"/>
  <c r="O196" i="12"/>
  <c r="L196" i="12"/>
  <c r="I196" i="12"/>
  <c r="F196" i="12"/>
  <c r="C196" i="12" s="1"/>
  <c r="N195" i="12"/>
  <c r="M195" i="12"/>
  <c r="M194" i="12" s="1"/>
  <c r="O194" i="12" s="1"/>
  <c r="L195" i="12"/>
  <c r="K195" i="12"/>
  <c r="J195" i="12"/>
  <c r="I195" i="12"/>
  <c r="H195" i="12"/>
  <c r="G195" i="12"/>
  <c r="E195" i="12"/>
  <c r="E194" i="12" s="1"/>
  <c r="F194" i="12" s="1"/>
  <c r="D195" i="12"/>
  <c r="F195" i="12" s="1"/>
  <c r="N194" i="12"/>
  <c r="K194" i="12"/>
  <c r="J194" i="12"/>
  <c r="L194" i="12" s="1"/>
  <c r="H194" i="12"/>
  <c r="G194" i="12"/>
  <c r="I194" i="12" s="1"/>
  <c r="D194" i="12"/>
  <c r="O193" i="12"/>
  <c r="L193" i="12"/>
  <c r="I193" i="12"/>
  <c r="F193" i="12"/>
  <c r="C193" i="12"/>
  <c r="O192" i="12"/>
  <c r="L192" i="12"/>
  <c r="I192" i="12"/>
  <c r="F192" i="12"/>
  <c r="C192" i="12" s="1"/>
  <c r="N191" i="12"/>
  <c r="M191" i="12"/>
  <c r="K191" i="12"/>
  <c r="J191" i="12"/>
  <c r="L191" i="12" s="1"/>
  <c r="I191" i="12"/>
  <c r="H191" i="12"/>
  <c r="G191" i="12"/>
  <c r="E191" i="12"/>
  <c r="E190" i="12" s="1"/>
  <c r="F190" i="12" s="1"/>
  <c r="D191" i="12"/>
  <c r="F191" i="12" s="1"/>
  <c r="N190" i="12"/>
  <c r="K190" i="12"/>
  <c r="J190" i="12"/>
  <c r="L190" i="12" s="1"/>
  <c r="H190" i="12"/>
  <c r="G190" i="12"/>
  <c r="I190" i="12" s="1"/>
  <c r="D190" i="12"/>
  <c r="O189" i="12"/>
  <c r="L189" i="12"/>
  <c r="I189" i="12"/>
  <c r="F189" i="12"/>
  <c r="C189" i="12"/>
  <c r="O188" i="12"/>
  <c r="L188" i="12"/>
  <c r="I188" i="12"/>
  <c r="F188" i="12"/>
  <c r="C188" i="12" s="1"/>
  <c r="N187" i="12"/>
  <c r="M187" i="12"/>
  <c r="M176" i="12" s="1"/>
  <c r="K187" i="12"/>
  <c r="J187" i="12"/>
  <c r="L187" i="12" s="1"/>
  <c r="I187" i="12"/>
  <c r="H187" i="12"/>
  <c r="G187" i="12"/>
  <c r="E187" i="12"/>
  <c r="F187" i="12" s="1"/>
  <c r="D187" i="12"/>
  <c r="O186" i="12"/>
  <c r="L186" i="12"/>
  <c r="I186" i="12"/>
  <c r="F186" i="12"/>
  <c r="C186" i="12" s="1"/>
  <c r="O185" i="12"/>
  <c r="L185" i="12"/>
  <c r="I185" i="12"/>
  <c r="F185" i="12"/>
  <c r="C185" i="12"/>
  <c r="O184" i="12"/>
  <c r="L184" i="12"/>
  <c r="I184" i="12"/>
  <c r="F184" i="12"/>
  <c r="C184" i="12" s="1"/>
  <c r="O183" i="12"/>
  <c r="L183" i="12"/>
  <c r="I183" i="12"/>
  <c r="C183" i="12" s="1"/>
  <c r="F183" i="12"/>
  <c r="N182" i="12"/>
  <c r="M182" i="12"/>
  <c r="O182" i="12" s="1"/>
  <c r="K182" i="12"/>
  <c r="J182" i="12"/>
  <c r="L182" i="12" s="1"/>
  <c r="H182" i="12"/>
  <c r="G182" i="12"/>
  <c r="I182" i="12" s="1"/>
  <c r="F182" i="12"/>
  <c r="E182" i="12"/>
  <c r="D182" i="12"/>
  <c r="O181" i="12"/>
  <c r="L181" i="12"/>
  <c r="I181" i="12"/>
  <c r="F181" i="12"/>
  <c r="C181" i="12"/>
  <c r="O180" i="12"/>
  <c r="L180" i="12"/>
  <c r="I180" i="12"/>
  <c r="F180" i="12"/>
  <c r="C180" i="12" s="1"/>
  <c r="O179" i="12"/>
  <c r="L179" i="12"/>
  <c r="I179" i="12"/>
  <c r="C179" i="12" s="1"/>
  <c r="F179" i="12"/>
  <c r="N178" i="12"/>
  <c r="N177" i="12" s="1"/>
  <c r="N176" i="12" s="1"/>
  <c r="M178" i="12"/>
  <c r="K178" i="12"/>
  <c r="J178" i="12"/>
  <c r="H178" i="12"/>
  <c r="G178" i="12"/>
  <c r="I178" i="12" s="1"/>
  <c r="F178" i="12"/>
  <c r="E178" i="12"/>
  <c r="D178" i="12"/>
  <c r="M177" i="12"/>
  <c r="K177" i="12"/>
  <c r="K176" i="12" s="1"/>
  <c r="H177" i="12"/>
  <c r="G177" i="12"/>
  <c r="E177" i="12"/>
  <c r="D177" i="12"/>
  <c r="F177" i="12" s="1"/>
  <c r="H176" i="12"/>
  <c r="D176" i="12"/>
  <c r="O175" i="12"/>
  <c r="L175" i="12"/>
  <c r="I175" i="12"/>
  <c r="C175" i="12" s="1"/>
  <c r="F175" i="12"/>
  <c r="O174" i="12"/>
  <c r="L174" i="12"/>
  <c r="I174" i="12"/>
  <c r="F174" i="12"/>
  <c r="C174" i="12" s="1"/>
  <c r="O173" i="12"/>
  <c r="L173" i="12"/>
  <c r="I173" i="12"/>
  <c r="F173" i="12"/>
  <c r="C173" i="12"/>
  <c r="O172" i="12"/>
  <c r="L172" i="12"/>
  <c r="I172" i="12"/>
  <c r="F172" i="12"/>
  <c r="C172" i="12" s="1"/>
  <c r="O171" i="12"/>
  <c r="L171" i="12"/>
  <c r="I171" i="12"/>
  <c r="C171" i="12" s="1"/>
  <c r="F171" i="12"/>
  <c r="O170" i="12"/>
  <c r="L170" i="12"/>
  <c r="I170" i="12"/>
  <c r="F170" i="12"/>
  <c r="O169" i="12"/>
  <c r="N169" i="12"/>
  <c r="M169" i="12"/>
  <c r="K169" i="12"/>
  <c r="K168" i="12" s="1"/>
  <c r="L168" i="12" s="1"/>
  <c r="J169" i="12"/>
  <c r="H169" i="12"/>
  <c r="G169" i="12"/>
  <c r="E169" i="12"/>
  <c r="D169" i="12"/>
  <c r="F169" i="12" s="1"/>
  <c r="N168" i="12"/>
  <c r="M168" i="12"/>
  <c r="O168" i="12" s="1"/>
  <c r="J168" i="12"/>
  <c r="H168" i="12"/>
  <c r="E168" i="12"/>
  <c r="D168" i="12"/>
  <c r="F168" i="12" s="1"/>
  <c r="O167" i="12"/>
  <c r="L167" i="12"/>
  <c r="I167" i="12"/>
  <c r="C167" i="12" s="1"/>
  <c r="F167" i="12"/>
  <c r="O166" i="12"/>
  <c r="L166" i="12"/>
  <c r="I166" i="12"/>
  <c r="F166" i="12"/>
  <c r="O165" i="12"/>
  <c r="L165" i="12"/>
  <c r="I165" i="12"/>
  <c r="F165" i="12"/>
  <c r="C165" i="12"/>
  <c r="O164" i="12"/>
  <c r="L164" i="12"/>
  <c r="I164" i="12"/>
  <c r="F164" i="12"/>
  <c r="C164" i="12" s="1"/>
  <c r="N163" i="12"/>
  <c r="M163" i="12"/>
  <c r="O163" i="12" s="1"/>
  <c r="K163" i="12"/>
  <c r="J163" i="12"/>
  <c r="L163" i="12" s="1"/>
  <c r="I163" i="12"/>
  <c r="H163" i="12"/>
  <c r="G163" i="12"/>
  <c r="E163" i="12"/>
  <c r="F163" i="12" s="1"/>
  <c r="D163" i="12"/>
  <c r="O162" i="12"/>
  <c r="L162" i="12"/>
  <c r="I162" i="12"/>
  <c r="F162" i="12"/>
  <c r="C162" i="12" s="1"/>
  <c r="O161" i="12"/>
  <c r="L161" i="12"/>
  <c r="I161" i="12"/>
  <c r="F161" i="12"/>
  <c r="C161" i="12"/>
  <c r="O160" i="12"/>
  <c r="L160" i="12"/>
  <c r="I160" i="12"/>
  <c r="F160" i="12"/>
  <c r="C160" i="12" s="1"/>
  <c r="O159" i="12"/>
  <c r="L159" i="12"/>
  <c r="I159" i="12"/>
  <c r="C159" i="12" s="1"/>
  <c r="F159" i="12"/>
  <c r="O158" i="12"/>
  <c r="L158" i="12"/>
  <c r="I158" i="12"/>
  <c r="F158" i="12"/>
  <c r="O157" i="12"/>
  <c r="L157" i="12"/>
  <c r="I157" i="12"/>
  <c r="F157" i="12"/>
  <c r="C157" i="12"/>
  <c r="O156" i="12"/>
  <c r="L156" i="12"/>
  <c r="I156" i="12"/>
  <c r="F156" i="12"/>
  <c r="C156" i="12" s="1"/>
  <c r="O155" i="12"/>
  <c r="L155" i="12"/>
  <c r="I155" i="12"/>
  <c r="F155" i="12"/>
  <c r="C155" i="12"/>
  <c r="N154" i="12"/>
  <c r="O154" i="12" s="1"/>
  <c r="M154" i="12"/>
  <c r="K154" i="12"/>
  <c r="J154" i="12"/>
  <c r="L154" i="12" s="1"/>
  <c r="H154" i="12"/>
  <c r="G154" i="12"/>
  <c r="F154" i="12"/>
  <c r="E154" i="12"/>
  <c r="D154" i="12"/>
  <c r="O153" i="12"/>
  <c r="L153" i="12"/>
  <c r="C153" i="12" s="1"/>
  <c r="I153" i="12"/>
  <c r="F153" i="12"/>
  <c r="O152" i="12"/>
  <c r="L152" i="12"/>
  <c r="I152" i="12"/>
  <c r="F152" i="12"/>
  <c r="C152" i="12"/>
  <c r="O151" i="12"/>
  <c r="L151" i="12"/>
  <c r="I151" i="12"/>
  <c r="F151" i="12"/>
  <c r="C151" i="12" s="1"/>
  <c r="O150" i="12"/>
  <c r="L150" i="12"/>
  <c r="I150" i="12"/>
  <c r="F150" i="12"/>
  <c r="C150" i="12" s="1"/>
  <c r="O149" i="12"/>
  <c r="L149" i="12"/>
  <c r="C149" i="12" s="1"/>
  <c r="I149" i="12"/>
  <c r="F149" i="12"/>
  <c r="O148" i="12"/>
  <c r="L148" i="12"/>
  <c r="I148" i="12"/>
  <c r="F148" i="12"/>
  <c r="C148" i="12"/>
  <c r="N147" i="12"/>
  <c r="M147" i="12"/>
  <c r="O147" i="12" s="1"/>
  <c r="L147" i="12"/>
  <c r="K147" i="12"/>
  <c r="J147" i="12"/>
  <c r="H147" i="12"/>
  <c r="I147" i="12" s="1"/>
  <c r="G147" i="12"/>
  <c r="E147" i="12"/>
  <c r="D147" i="12"/>
  <c r="F147" i="12" s="1"/>
  <c r="O146" i="12"/>
  <c r="L146" i="12"/>
  <c r="I146" i="12"/>
  <c r="F146" i="12"/>
  <c r="C146" i="12" s="1"/>
  <c r="O145" i="12"/>
  <c r="L145" i="12"/>
  <c r="C145" i="12" s="1"/>
  <c r="I145" i="12"/>
  <c r="F145" i="12"/>
  <c r="O144" i="12"/>
  <c r="N144" i="12"/>
  <c r="M144" i="12"/>
  <c r="K144" i="12"/>
  <c r="L144" i="12" s="1"/>
  <c r="J144" i="12"/>
  <c r="H144" i="12"/>
  <c r="G144" i="12"/>
  <c r="I144" i="12" s="1"/>
  <c r="E144" i="12"/>
  <c r="D144" i="12"/>
  <c r="F144" i="12" s="1"/>
  <c r="C144" i="12" s="1"/>
  <c r="O143" i="12"/>
  <c r="L143" i="12"/>
  <c r="I143" i="12"/>
  <c r="F143" i="12"/>
  <c r="C143" i="12" s="1"/>
  <c r="O142" i="12"/>
  <c r="L142" i="12"/>
  <c r="I142" i="12"/>
  <c r="F142" i="12"/>
  <c r="C142" i="12" s="1"/>
  <c r="O141" i="12"/>
  <c r="L141" i="12"/>
  <c r="C141" i="12" s="1"/>
  <c r="I141" i="12"/>
  <c r="F141" i="12"/>
  <c r="O140" i="12"/>
  <c r="L140" i="12"/>
  <c r="I140" i="12"/>
  <c r="F140" i="12"/>
  <c r="C140" i="12"/>
  <c r="N139" i="12"/>
  <c r="M139" i="12"/>
  <c r="O139" i="12" s="1"/>
  <c r="L139" i="12"/>
  <c r="K139" i="12"/>
  <c r="J139" i="12"/>
  <c r="H139" i="12"/>
  <c r="I139" i="12" s="1"/>
  <c r="G139" i="12"/>
  <c r="E139" i="12"/>
  <c r="D139" i="12"/>
  <c r="F139" i="12" s="1"/>
  <c r="O138" i="12"/>
  <c r="L138" i="12"/>
  <c r="I138" i="12"/>
  <c r="F138" i="12"/>
  <c r="C138" i="12" s="1"/>
  <c r="O137" i="12"/>
  <c r="L137" i="12"/>
  <c r="C137" i="12" s="1"/>
  <c r="I137" i="12"/>
  <c r="F137" i="12"/>
  <c r="O136" i="12"/>
  <c r="L136" i="12"/>
  <c r="I136" i="12"/>
  <c r="F136" i="12"/>
  <c r="C136" i="12"/>
  <c r="O135" i="12"/>
  <c r="L135" i="12"/>
  <c r="I135" i="12"/>
  <c r="F135" i="12"/>
  <c r="C135" i="12" s="1"/>
  <c r="N134" i="12"/>
  <c r="M134" i="12"/>
  <c r="O134" i="12" s="1"/>
  <c r="K134" i="12"/>
  <c r="J134" i="12"/>
  <c r="L134" i="12" s="1"/>
  <c r="I134" i="12"/>
  <c r="H134" i="12"/>
  <c r="H133" i="12" s="1"/>
  <c r="G134" i="12"/>
  <c r="E134" i="12"/>
  <c r="F134" i="12" s="1"/>
  <c r="D134" i="12"/>
  <c r="D133" i="12" s="1"/>
  <c r="N133" i="12"/>
  <c r="J133" i="12"/>
  <c r="G133" i="12"/>
  <c r="O132" i="12"/>
  <c r="L132" i="12"/>
  <c r="I132" i="12"/>
  <c r="F132" i="12"/>
  <c r="C132" i="12"/>
  <c r="N131" i="12"/>
  <c r="M131" i="12"/>
  <c r="O131" i="12" s="1"/>
  <c r="L131" i="12"/>
  <c r="K131" i="12"/>
  <c r="J131" i="12"/>
  <c r="H131" i="12"/>
  <c r="I131" i="12" s="1"/>
  <c r="G131" i="12"/>
  <c r="E131" i="12"/>
  <c r="D131" i="12"/>
  <c r="F131" i="12" s="1"/>
  <c r="C131" i="12" s="1"/>
  <c r="O130" i="12"/>
  <c r="L130" i="12"/>
  <c r="I130" i="12"/>
  <c r="F130" i="12"/>
  <c r="C130" i="12" s="1"/>
  <c r="O129" i="12"/>
  <c r="L129" i="12"/>
  <c r="C129" i="12" s="1"/>
  <c r="I129" i="12"/>
  <c r="F129" i="12"/>
  <c r="O128" i="12"/>
  <c r="L128" i="12"/>
  <c r="I128" i="12"/>
  <c r="F128" i="12"/>
  <c r="C128" i="12"/>
  <c r="O127" i="12"/>
  <c r="L127" i="12"/>
  <c r="I127" i="12"/>
  <c r="F127" i="12"/>
  <c r="C127" i="12" s="1"/>
  <c r="O126" i="12"/>
  <c r="L126" i="12"/>
  <c r="I126" i="12"/>
  <c r="F126" i="12"/>
  <c r="C126" i="12" s="1"/>
  <c r="N125" i="12"/>
  <c r="O125" i="12" s="1"/>
  <c r="M125" i="12"/>
  <c r="K125" i="12"/>
  <c r="J125" i="12"/>
  <c r="L125" i="12" s="1"/>
  <c r="H125" i="12"/>
  <c r="G125" i="12"/>
  <c r="I125" i="12" s="1"/>
  <c r="F125" i="12"/>
  <c r="C125" i="12" s="1"/>
  <c r="E125" i="12"/>
  <c r="D125" i="12"/>
  <c r="O124" i="12"/>
  <c r="L124" i="12"/>
  <c r="I124" i="12"/>
  <c r="F124" i="12"/>
  <c r="C124" i="12"/>
  <c r="O123" i="12"/>
  <c r="L123" i="12"/>
  <c r="I123" i="12"/>
  <c r="F123" i="12"/>
  <c r="C123" i="12" s="1"/>
  <c r="O122" i="12"/>
  <c r="L122" i="12"/>
  <c r="I122" i="12"/>
  <c r="F122" i="12"/>
  <c r="C122" i="12" s="1"/>
  <c r="O121" i="12"/>
  <c r="L121" i="12"/>
  <c r="C121" i="12" s="1"/>
  <c r="I121" i="12"/>
  <c r="F121" i="12"/>
  <c r="O120" i="12"/>
  <c r="L120" i="12"/>
  <c r="I120" i="12"/>
  <c r="F120" i="12"/>
  <c r="C120" i="12"/>
  <c r="N119" i="12"/>
  <c r="M119" i="12"/>
  <c r="O119" i="12" s="1"/>
  <c r="L119" i="12"/>
  <c r="K119" i="12"/>
  <c r="J119" i="12"/>
  <c r="H119" i="12"/>
  <c r="I119" i="12" s="1"/>
  <c r="G119" i="12"/>
  <c r="E119" i="12"/>
  <c r="D119" i="12"/>
  <c r="F119" i="12" s="1"/>
  <c r="C119" i="12" s="1"/>
  <c r="O118" i="12"/>
  <c r="L118" i="12"/>
  <c r="I118" i="12"/>
  <c r="F118" i="12"/>
  <c r="C118" i="12" s="1"/>
  <c r="O117" i="12"/>
  <c r="L117" i="12"/>
  <c r="C117" i="12" s="1"/>
  <c r="I117" i="12"/>
  <c r="F117" i="12"/>
  <c r="O116" i="12"/>
  <c r="L116" i="12"/>
  <c r="I116" i="12"/>
  <c r="F116" i="12"/>
  <c r="C116" i="12"/>
  <c r="N115" i="12"/>
  <c r="M115" i="12"/>
  <c r="O115" i="12" s="1"/>
  <c r="L115" i="12"/>
  <c r="K115" i="12"/>
  <c r="J115" i="12"/>
  <c r="H115" i="12"/>
  <c r="I115" i="12" s="1"/>
  <c r="G115" i="12"/>
  <c r="E115" i="12"/>
  <c r="D115" i="12"/>
  <c r="F115" i="12" s="1"/>
  <c r="O114" i="12"/>
  <c r="L114" i="12"/>
  <c r="I114" i="12"/>
  <c r="F114" i="12"/>
  <c r="C114" i="12" s="1"/>
  <c r="O113" i="12"/>
  <c r="L113" i="12"/>
  <c r="C113" i="12" s="1"/>
  <c r="I113" i="12"/>
  <c r="F113" i="12"/>
  <c r="O112" i="12"/>
  <c r="L112" i="12"/>
  <c r="I112" i="12"/>
  <c r="F112" i="12"/>
  <c r="C112" i="12"/>
  <c r="O111" i="12"/>
  <c r="L111" i="12"/>
  <c r="I111" i="12"/>
  <c r="F111" i="12"/>
  <c r="C111" i="12" s="1"/>
  <c r="O110" i="12"/>
  <c r="L110" i="12"/>
  <c r="I110" i="12"/>
  <c r="F110" i="12"/>
  <c r="C110" i="12" s="1"/>
  <c r="O109" i="12"/>
  <c r="L109" i="12"/>
  <c r="C109" i="12" s="1"/>
  <c r="I109" i="12"/>
  <c r="F109" i="12"/>
  <c r="O108" i="12"/>
  <c r="L108" i="12"/>
  <c r="I108" i="12"/>
  <c r="F108" i="12"/>
  <c r="C108" i="12"/>
  <c r="O107" i="12"/>
  <c r="L107" i="12"/>
  <c r="I107" i="12"/>
  <c r="F107" i="12"/>
  <c r="C107" i="12" s="1"/>
  <c r="N106" i="12"/>
  <c r="M106" i="12"/>
  <c r="O106" i="12" s="1"/>
  <c r="K106" i="12"/>
  <c r="J106" i="12"/>
  <c r="L106" i="12" s="1"/>
  <c r="I106" i="12"/>
  <c r="H106" i="12"/>
  <c r="G106" i="12"/>
  <c r="E106" i="12"/>
  <c r="F106" i="12" s="1"/>
  <c r="D106" i="12"/>
  <c r="O105" i="12"/>
  <c r="L105" i="12"/>
  <c r="C105" i="12" s="1"/>
  <c r="I105" i="12"/>
  <c r="F105" i="12"/>
  <c r="O104" i="12"/>
  <c r="L104" i="12"/>
  <c r="I104" i="12"/>
  <c r="F104" i="12"/>
  <c r="C104" i="12"/>
  <c r="O103" i="12"/>
  <c r="L103" i="12"/>
  <c r="I103" i="12"/>
  <c r="F103" i="12"/>
  <c r="C103" i="12" s="1"/>
  <c r="O102" i="12"/>
  <c r="L102" i="12"/>
  <c r="I102" i="12"/>
  <c r="F102" i="12"/>
  <c r="C102" i="12" s="1"/>
  <c r="O101" i="12"/>
  <c r="L101" i="12"/>
  <c r="C101" i="12" s="1"/>
  <c r="I101" i="12"/>
  <c r="F101" i="12"/>
  <c r="O100" i="12"/>
  <c r="L100" i="12"/>
  <c r="I100" i="12"/>
  <c r="F100" i="12"/>
  <c r="C100" i="12"/>
  <c r="O99" i="12"/>
  <c r="L99" i="12"/>
  <c r="I99" i="12"/>
  <c r="F99" i="12"/>
  <c r="C99" i="12" s="1"/>
  <c r="N98" i="12"/>
  <c r="M98" i="12"/>
  <c r="O98" i="12" s="1"/>
  <c r="K98" i="12"/>
  <c r="J98" i="12"/>
  <c r="L98" i="12" s="1"/>
  <c r="I98" i="12"/>
  <c r="H98" i="12"/>
  <c r="G98" i="12"/>
  <c r="E98" i="12"/>
  <c r="F98" i="12" s="1"/>
  <c r="C98" i="12" s="1"/>
  <c r="D98" i="12"/>
  <c r="O97" i="12"/>
  <c r="L97" i="12"/>
  <c r="C97" i="12" s="1"/>
  <c r="I97" i="12"/>
  <c r="F97" i="12"/>
  <c r="O96" i="12"/>
  <c r="L96" i="12"/>
  <c r="I96" i="12"/>
  <c r="F96" i="12"/>
  <c r="C96" i="12"/>
  <c r="O95" i="12"/>
  <c r="L95" i="12"/>
  <c r="I95" i="12"/>
  <c r="F95" i="12"/>
  <c r="C95" i="12" s="1"/>
  <c r="O94" i="12"/>
  <c r="L94" i="12"/>
  <c r="I94" i="12"/>
  <c r="F94" i="12"/>
  <c r="C94" i="12" s="1"/>
  <c r="O93" i="12"/>
  <c r="L93" i="12"/>
  <c r="C93" i="12" s="1"/>
  <c r="I93" i="12"/>
  <c r="F93" i="12"/>
  <c r="O92" i="12"/>
  <c r="N92" i="12"/>
  <c r="M92" i="12"/>
  <c r="K92" i="12"/>
  <c r="L92" i="12" s="1"/>
  <c r="J92" i="12"/>
  <c r="H92" i="12"/>
  <c r="G92" i="12"/>
  <c r="I92" i="12" s="1"/>
  <c r="E92" i="12"/>
  <c r="D92" i="12"/>
  <c r="F92" i="12" s="1"/>
  <c r="C92" i="12" s="1"/>
  <c r="O91" i="12"/>
  <c r="L91" i="12"/>
  <c r="I91" i="12"/>
  <c r="F91" i="12"/>
  <c r="C91" i="12" s="1"/>
  <c r="O90" i="12"/>
  <c r="L90" i="12"/>
  <c r="I90" i="12"/>
  <c r="F90" i="12"/>
  <c r="C90" i="12" s="1"/>
  <c r="O89" i="12"/>
  <c r="L89" i="12"/>
  <c r="C89" i="12" s="1"/>
  <c r="I89" i="12"/>
  <c r="F89" i="12"/>
  <c r="O88" i="12"/>
  <c r="L88" i="12"/>
  <c r="I88" i="12"/>
  <c r="F88" i="12"/>
  <c r="C88" i="12"/>
  <c r="N87" i="12"/>
  <c r="M87" i="12"/>
  <c r="O87" i="12" s="1"/>
  <c r="L87" i="12"/>
  <c r="K87" i="12"/>
  <c r="K86" i="12" s="1"/>
  <c r="J87" i="12"/>
  <c r="H87" i="12"/>
  <c r="I87" i="12" s="1"/>
  <c r="G87" i="12"/>
  <c r="G86" i="12" s="1"/>
  <c r="E87" i="12"/>
  <c r="D87" i="12"/>
  <c r="F87" i="12" s="1"/>
  <c r="C87" i="12" s="1"/>
  <c r="N86" i="12"/>
  <c r="M86" i="12"/>
  <c r="O86" i="12" s="1"/>
  <c r="J86" i="12"/>
  <c r="L86" i="12" s="1"/>
  <c r="E86" i="12"/>
  <c r="O85" i="12"/>
  <c r="L85" i="12"/>
  <c r="C85" i="12" s="1"/>
  <c r="I85" i="12"/>
  <c r="F85" i="12"/>
  <c r="O84" i="12"/>
  <c r="L84" i="12"/>
  <c r="I84" i="12"/>
  <c r="F84" i="12"/>
  <c r="C84" i="12"/>
  <c r="N83" i="12"/>
  <c r="M83" i="12"/>
  <c r="O83" i="12" s="1"/>
  <c r="L83" i="12"/>
  <c r="K83" i="12"/>
  <c r="J83" i="12"/>
  <c r="H83" i="12"/>
  <c r="I83" i="12" s="1"/>
  <c r="G83" i="12"/>
  <c r="E83" i="12"/>
  <c r="D83" i="12"/>
  <c r="F83" i="12" s="1"/>
  <c r="O82" i="12"/>
  <c r="L82" i="12"/>
  <c r="I82" i="12"/>
  <c r="F82" i="12"/>
  <c r="C82" i="12" s="1"/>
  <c r="O81" i="12"/>
  <c r="L81" i="12"/>
  <c r="C81" i="12" s="1"/>
  <c r="I81" i="12"/>
  <c r="F81" i="12"/>
  <c r="O80" i="12"/>
  <c r="N80" i="12"/>
  <c r="N79" i="12" s="1"/>
  <c r="N78" i="12" s="1"/>
  <c r="M80" i="12"/>
  <c r="K80" i="12"/>
  <c r="L80" i="12" s="1"/>
  <c r="J80" i="12"/>
  <c r="J79" i="12" s="1"/>
  <c r="H80" i="12"/>
  <c r="G80" i="12"/>
  <c r="I80" i="12" s="1"/>
  <c r="E80" i="12"/>
  <c r="D80" i="12"/>
  <c r="F80" i="12" s="1"/>
  <c r="C80" i="12" s="1"/>
  <c r="M79" i="12"/>
  <c r="O79" i="12" s="1"/>
  <c r="H79" i="12"/>
  <c r="E79" i="12"/>
  <c r="D79" i="12"/>
  <c r="F79" i="12" s="1"/>
  <c r="O77" i="12"/>
  <c r="L77" i="12"/>
  <c r="C77" i="12" s="1"/>
  <c r="I77" i="12"/>
  <c r="F77" i="12"/>
  <c r="O76" i="12"/>
  <c r="L76" i="12"/>
  <c r="I76" i="12"/>
  <c r="F76" i="12"/>
  <c r="C76" i="12"/>
  <c r="O75" i="12"/>
  <c r="L75" i="12"/>
  <c r="I75" i="12"/>
  <c r="F75" i="12"/>
  <c r="C75" i="12" s="1"/>
  <c r="O74" i="12"/>
  <c r="L74" i="12"/>
  <c r="I74" i="12"/>
  <c r="F74" i="12"/>
  <c r="C74" i="12" s="1"/>
  <c r="O73" i="12"/>
  <c r="L73" i="12"/>
  <c r="C73" i="12" s="1"/>
  <c r="I73" i="12"/>
  <c r="F73" i="12"/>
  <c r="O72" i="12"/>
  <c r="N72" i="12"/>
  <c r="M72" i="12"/>
  <c r="K72" i="12"/>
  <c r="K70" i="12" s="1"/>
  <c r="K56" i="12" s="1"/>
  <c r="J72" i="12"/>
  <c r="H72" i="12"/>
  <c r="H70" i="12" s="1"/>
  <c r="G72" i="12"/>
  <c r="I72" i="12" s="1"/>
  <c r="E72" i="12"/>
  <c r="D72" i="12"/>
  <c r="F72" i="12" s="1"/>
  <c r="O71" i="12"/>
  <c r="L71" i="12"/>
  <c r="I71" i="12"/>
  <c r="F71" i="12"/>
  <c r="C71" i="12" s="1"/>
  <c r="N70" i="12"/>
  <c r="M70" i="12"/>
  <c r="O70" i="12" s="1"/>
  <c r="J70" i="12"/>
  <c r="L70" i="12" s="1"/>
  <c r="E70" i="12"/>
  <c r="O69" i="12"/>
  <c r="L69" i="12"/>
  <c r="C69" i="12" s="1"/>
  <c r="I69" i="12"/>
  <c r="F69" i="12"/>
  <c r="O68" i="12"/>
  <c r="L68" i="12"/>
  <c r="I68" i="12"/>
  <c r="F68" i="12"/>
  <c r="C68" i="12"/>
  <c r="O67" i="12"/>
  <c r="L67" i="12"/>
  <c r="I67" i="12"/>
  <c r="F67" i="12"/>
  <c r="C67" i="12" s="1"/>
  <c r="O66" i="12"/>
  <c r="L66" i="12"/>
  <c r="I66" i="12"/>
  <c r="F66" i="12"/>
  <c r="C66" i="12" s="1"/>
  <c r="O65" i="12"/>
  <c r="L65" i="12"/>
  <c r="C65" i="12" s="1"/>
  <c r="I65" i="12"/>
  <c r="F65" i="12"/>
  <c r="O64" i="12"/>
  <c r="L64" i="12"/>
  <c r="I64" i="12"/>
  <c r="F64" i="12"/>
  <c r="C64" i="12"/>
  <c r="O63" i="12"/>
  <c r="L63" i="12"/>
  <c r="I63" i="12"/>
  <c r="F63" i="12"/>
  <c r="C63" i="12" s="1"/>
  <c r="O62" i="12"/>
  <c r="L62" i="12"/>
  <c r="I62" i="12"/>
  <c r="F62" i="12"/>
  <c r="C62" i="12" s="1"/>
  <c r="N61" i="12"/>
  <c r="O61" i="12" s="1"/>
  <c r="M61" i="12"/>
  <c r="K61" i="12"/>
  <c r="J61" i="12"/>
  <c r="L61" i="12" s="1"/>
  <c r="H61" i="12"/>
  <c r="G61" i="12"/>
  <c r="I61" i="12" s="1"/>
  <c r="F61" i="12"/>
  <c r="E61" i="12"/>
  <c r="D61" i="12"/>
  <c r="O60" i="12"/>
  <c r="L60" i="12"/>
  <c r="I60" i="12"/>
  <c r="F60" i="12"/>
  <c r="C60" i="12"/>
  <c r="O59" i="12"/>
  <c r="L59" i="12"/>
  <c r="I59" i="12"/>
  <c r="F59" i="12"/>
  <c r="C59" i="12" s="1"/>
  <c r="N58" i="12"/>
  <c r="M58" i="12"/>
  <c r="O58" i="12" s="1"/>
  <c r="K58" i="12"/>
  <c r="J58" i="12"/>
  <c r="L58" i="12" s="1"/>
  <c r="I58" i="12"/>
  <c r="H58" i="12"/>
  <c r="H57" i="12" s="1"/>
  <c r="H56" i="12" s="1"/>
  <c r="G58" i="12"/>
  <c r="E58" i="12"/>
  <c r="F58" i="12" s="1"/>
  <c r="D58" i="12"/>
  <c r="D57" i="12" s="1"/>
  <c r="N57" i="12"/>
  <c r="N56" i="12" s="1"/>
  <c r="N55" i="12" s="1"/>
  <c r="N54" i="12" s="1"/>
  <c r="N53" i="12" s="1"/>
  <c r="K57" i="12"/>
  <c r="J57" i="12"/>
  <c r="L57" i="12" s="1"/>
  <c r="G57" i="12"/>
  <c r="O50" i="12"/>
  <c r="C50" i="12" s="1"/>
  <c r="O49" i="12"/>
  <c r="C49" i="12"/>
  <c r="O48" i="12"/>
  <c r="C48" i="12" s="1"/>
  <c r="N48" i="12"/>
  <c r="M48" i="12"/>
  <c r="L47" i="12"/>
  <c r="C47" i="12" s="1"/>
  <c r="I47" i="12"/>
  <c r="F47" i="12"/>
  <c r="L46" i="12"/>
  <c r="K46" i="12"/>
  <c r="J46" i="12"/>
  <c r="H46" i="12"/>
  <c r="I46" i="12" s="1"/>
  <c r="G46" i="12"/>
  <c r="E46" i="12"/>
  <c r="D46" i="12"/>
  <c r="F46" i="12" s="1"/>
  <c r="F45" i="12"/>
  <c r="C45" i="12"/>
  <c r="L44" i="12"/>
  <c r="C44" i="12" s="1"/>
  <c r="L43" i="12"/>
  <c r="C43" i="12"/>
  <c r="L42" i="12"/>
  <c r="C42" i="12" s="1"/>
  <c r="L41" i="12"/>
  <c r="C41" i="12"/>
  <c r="L40" i="12"/>
  <c r="C40" i="12" s="1"/>
  <c r="K40" i="12"/>
  <c r="J40" i="12"/>
  <c r="L39" i="12"/>
  <c r="C39" i="12" s="1"/>
  <c r="L38" i="12"/>
  <c r="C38" i="12"/>
  <c r="L37" i="12"/>
  <c r="C37" i="12" s="1"/>
  <c r="K37" i="12"/>
  <c r="J37" i="12"/>
  <c r="L36" i="12"/>
  <c r="C36" i="12" s="1"/>
  <c r="K35" i="12"/>
  <c r="K30" i="12" s="1"/>
  <c r="J35" i="12"/>
  <c r="L35" i="12" s="1"/>
  <c r="C35" i="12" s="1"/>
  <c r="L34" i="12"/>
  <c r="C34" i="12"/>
  <c r="L33" i="12"/>
  <c r="C33" i="12" s="1"/>
  <c r="L32" i="12"/>
  <c r="C32" i="12"/>
  <c r="L31" i="12"/>
  <c r="C31" i="12" s="1"/>
  <c r="K31" i="12"/>
  <c r="J31" i="12"/>
  <c r="F29" i="12"/>
  <c r="C29" i="12" s="1"/>
  <c r="I28" i="12"/>
  <c r="F28" i="12"/>
  <c r="C28" i="12"/>
  <c r="O27" i="12"/>
  <c r="J27" i="12"/>
  <c r="L27" i="12" s="1"/>
  <c r="I27" i="12"/>
  <c r="F27" i="12"/>
  <c r="C27" i="12" s="1"/>
  <c r="O26" i="12"/>
  <c r="L26" i="12"/>
  <c r="C26" i="12" s="1"/>
  <c r="I26" i="12"/>
  <c r="F26" i="12"/>
  <c r="O25" i="12"/>
  <c r="N25" i="12"/>
  <c r="N290" i="12" s="1"/>
  <c r="N289" i="12" s="1"/>
  <c r="M25" i="12"/>
  <c r="M290" i="12" s="1"/>
  <c r="K25" i="12"/>
  <c r="K290" i="12" s="1"/>
  <c r="K289" i="12" s="1"/>
  <c r="H25" i="12"/>
  <c r="H290" i="12" s="1"/>
  <c r="H289" i="12" s="1"/>
  <c r="G25" i="12"/>
  <c r="G290" i="12" s="1"/>
  <c r="E25" i="12"/>
  <c r="E290" i="12" s="1"/>
  <c r="E289" i="12" s="1"/>
  <c r="D25" i="12"/>
  <c r="D290" i="12" s="1"/>
  <c r="M24" i="12"/>
  <c r="H24" i="12"/>
  <c r="E24" i="12"/>
  <c r="D24" i="12"/>
  <c r="F24" i="12" s="1"/>
  <c r="C46" i="12" l="1"/>
  <c r="C61" i="12"/>
  <c r="C115" i="12"/>
  <c r="C106" i="12"/>
  <c r="C139" i="12"/>
  <c r="C154" i="12"/>
  <c r="J78" i="12"/>
  <c r="I57" i="12"/>
  <c r="C83" i="12"/>
  <c r="C58" i="12"/>
  <c r="I133" i="12"/>
  <c r="C134" i="12"/>
  <c r="C147" i="12"/>
  <c r="F290" i="12"/>
  <c r="D289" i="12"/>
  <c r="F289" i="12" s="1"/>
  <c r="G24" i="12"/>
  <c r="I24" i="12" s="1"/>
  <c r="K24" i="12"/>
  <c r="F25" i="12"/>
  <c r="J25" i="12"/>
  <c r="N288" i="12"/>
  <c r="J56" i="12"/>
  <c r="E57" i="12"/>
  <c r="E56" i="12" s="1"/>
  <c r="M57" i="12"/>
  <c r="D70" i="12"/>
  <c r="F70" i="12" s="1"/>
  <c r="G79" i="12"/>
  <c r="K79" i="12"/>
  <c r="D86" i="12"/>
  <c r="F86" i="12" s="1"/>
  <c r="H86" i="12"/>
  <c r="I86" i="12" s="1"/>
  <c r="E133" i="12"/>
  <c r="E78" i="12" s="1"/>
  <c r="M133" i="12"/>
  <c r="C158" i="12"/>
  <c r="C170" i="12"/>
  <c r="C182" i="12"/>
  <c r="C191" i="12"/>
  <c r="C249" i="12"/>
  <c r="C266" i="12"/>
  <c r="C274" i="12"/>
  <c r="N287" i="12"/>
  <c r="G168" i="12"/>
  <c r="I168" i="12" s="1"/>
  <c r="I169" i="12"/>
  <c r="C169" i="12" s="1"/>
  <c r="J177" i="12"/>
  <c r="L178" i="12"/>
  <c r="C187" i="12"/>
  <c r="C194" i="12"/>
  <c r="C230" i="12"/>
  <c r="J198" i="12"/>
  <c r="L207" i="12"/>
  <c r="L284" i="12"/>
  <c r="K24" i="13"/>
  <c r="L24" i="13" s="1"/>
  <c r="G289" i="12"/>
  <c r="I289" i="12" s="1"/>
  <c r="I290" i="12"/>
  <c r="K133" i="12"/>
  <c r="L133" i="12" s="1"/>
  <c r="C163" i="12"/>
  <c r="C178" i="12"/>
  <c r="O198" i="12"/>
  <c r="K198" i="12"/>
  <c r="K197" i="12" s="1"/>
  <c r="L199" i="12"/>
  <c r="L30" i="13"/>
  <c r="C30" i="13" s="1"/>
  <c r="L72" i="12"/>
  <c r="C72" i="12" s="1"/>
  <c r="N24" i="12"/>
  <c r="O24" i="12" s="1"/>
  <c r="I25" i="12"/>
  <c r="M289" i="12"/>
  <c r="O289" i="12" s="1"/>
  <c r="O290" i="12"/>
  <c r="J30" i="12"/>
  <c r="G70" i="12"/>
  <c r="I154" i="12"/>
  <c r="C166" i="12"/>
  <c r="C168" i="12"/>
  <c r="L169" i="12"/>
  <c r="G176" i="12"/>
  <c r="I176" i="12" s="1"/>
  <c r="I177" i="12"/>
  <c r="O177" i="12"/>
  <c r="O178" i="12"/>
  <c r="O176" i="12"/>
  <c r="M190" i="12"/>
  <c r="O190" i="12" s="1"/>
  <c r="C190" i="12" s="1"/>
  <c r="E197" i="12"/>
  <c r="C201" i="12"/>
  <c r="C278" i="12"/>
  <c r="I57" i="13"/>
  <c r="M56" i="13"/>
  <c r="O57" i="13"/>
  <c r="O187" i="12"/>
  <c r="O191" i="12"/>
  <c r="O195" i="12"/>
  <c r="C195" i="12" s="1"/>
  <c r="D198" i="12"/>
  <c r="G199" i="12"/>
  <c r="O199" i="12"/>
  <c r="G207" i="12"/>
  <c r="I207" i="12" s="1"/>
  <c r="C207" i="12" s="1"/>
  <c r="F208" i="12"/>
  <c r="C208" i="12" s="1"/>
  <c r="L230" i="12"/>
  <c r="D234" i="12"/>
  <c r="L234" i="12"/>
  <c r="D254" i="12"/>
  <c r="F254" i="12" s="1"/>
  <c r="C254" i="12" s="1"/>
  <c r="O255" i="12"/>
  <c r="C255" i="12" s="1"/>
  <c r="M261" i="12"/>
  <c r="O261" i="12" s="1"/>
  <c r="C261" i="12" s="1"/>
  <c r="L262" i="12"/>
  <c r="C262" i="12" s="1"/>
  <c r="G271" i="12"/>
  <c r="I271" i="12" s="1"/>
  <c r="F272" i="12"/>
  <c r="J272" i="12"/>
  <c r="F284" i="12"/>
  <c r="C284" i="12" s="1"/>
  <c r="E24" i="13"/>
  <c r="M24" i="13"/>
  <c r="F290" i="13"/>
  <c r="D289" i="13"/>
  <c r="F289" i="13" s="1"/>
  <c r="L25" i="13"/>
  <c r="C25" i="13" s="1"/>
  <c r="F57" i="13"/>
  <c r="J57" i="13"/>
  <c r="I58" i="13"/>
  <c r="C58" i="13" s="1"/>
  <c r="L70" i="13"/>
  <c r="F72" i="13"/>
  <c r="D70" i="13"/>
  <c r="F70" i="13" s="1"/>
  <c r="C74" i="13"/>
  <c r="C82" i="13"/>
  <c r="C90" i="13"/>
  <c r="C98" i="13"/>
  <c r="C110" i="13"/>
  <c r="G176" i="13"/>
  <c r="I198" i="13"/>
  <c r="C201" i="13"/>
  <c r="C219" i="13"/>
  <c r="C241" i="13"/>
  <c r="L254" i="13"/>
  <c r="C254" i="13" s="1"/>
  <c r="N24" i="13"/>
  <c r="O290" i="13"/>
  <c r="M289" i="13"/>
  <c r="O289" i="13" s="1"/>
  <c r="O70" i="13"/>
  <c r="H79" i="13"/>
  <c r="M86" i="13"/>
  <c r="I87" i="13"/>
  <c r="H86" i="13"/>
  <c r="C102" i="13"/>
  <c r="C114" i="13"/>
  <c r="C122" i="13"/>
  <c r="O125" i="13"/>
  <c r="N86" i="13"/>
  <c r="M271" i="13"/>
  <c r="O271" i="13" s="1"/>
  <c r="O272" i="13"/>
  <c r="I72" i="13"/>
  <c r="G70" i="13"/>
  <c r="I70" i="13" s="1"/>
  <c r="G79" i="13"/>
  <c r="I80" i="13"/>
  <c r="C80" i="13" s="1"/>
  <c r="D86" i="13"/>
  <c r="F86" i="13" s="1"/>
  <c r="F87" i="13"/>
  <c r="L92" i="13"/>
  <c r="K86" i="13"/>
  <c r="K78" i="13" s="1"/>
  <c r="J86" i="13"/>
  <c r="L125" i="13"/>
  <c r="F127" i="13"/>
  <c r="C127" i="13" s="1"/>
  <c r="D125" i="13"/>
  <c r="F125" i="13" s="1"/>
  <c r="L133" i="13"/>
  <c r="F177" i="13"/>
  <c r="D176" i="13"/>
  <c r="F176" i="13" s="1"/>
  <c r="C236" i="13"/>
  <c r="E176" i="12"/>
  <c r="E287" i="12" s="1"/>
  <c r="G234" i="12"/>
  <c r="M272" i="12"/>
  <c r="H24" i="13"/>
  <c r="I24" i="13" s="1"/>
  <c r="G289" i="13"/>
  <c r="I289" i="13" s="1"/>
  <c r="I290" i="13"/>
  <c r="O25" i="13"/>
  <c r="C67" i="13"/>
  <c r="C71" i="13"/>
  <c r="C75" i="13"/>
  <c r="D79" i="13"/>
  <c r="F83" i="13"/>
  <c r="C83" i="13" s="1"/>
  <c r="E86" i="13"/>
  <c r="I92" i="13"/>
  <c r="C92" i="13" s="1"/>
  <c r="G86" i="13"/>
  <c r="I86" i="13" s="1"/>
  <c r="C106" i="13"/>
  <c r="C118" i="13"/>
  <c r="C119" i="13"/>
  <c r="I133" i="13"/>
  <c r="C139" i="13"/>
  <c r="C163" i="13"/>
  <c r="J190" i="13"/>
  <c r="F199" i="13"/>
  <c r="C230" i="13"/>
  <c r="D233" i="13"/>
  <c r="F233" i="13" s="1"/>
  <c r="C249" i="13"/>
  <c r="F134" i="13"/>
  <c r="C134" i="13" s="1"/>
  <c r="L144" i="13"/>
  <c r="C144" i="13" s="1"/>
  <c r="O169" i="13"/>
  <c r="C169" i="13" s="1"/>
  <c r="O177" i="13"/>
  <c r="F178" i="13"/>
  <c r="C178" i="13" s="1"/>
  <c r="I191" i="13"/>
  <c r="C191" i="13" s="1"/>
  <c r="I195" i="13"/>
  <c r="C195" i="13" s="1"/>
  <c r="E199" i="13"/>
  <c r="E198" i="13" s="1"/>
  <c r="E197" i="13" s="1"/>
  <c r="I199" i="13"/>
  <c r="M199" i="13"/>
  <c r="L208" i="13"/>
  <c r="C208" i="13" s="1"/>
  <c r="F234" i="13"/>
  <c r="J234" i="13"/>
  <c r="N234" i="13"/>
  <c r="N233" i="13" s="1"/>
  <c r="O233" i="13" s="1"/>
  <c r="I255" i="13"/>
  <c r="C255" i="13" s="1"/>
  <c r="F262" i="13"/>
  <c r="C262" i="13" s="1"/>
  <c r="C265" i="13"/>
  <c r="J271" i="13"/>
  <c r="L271" i="13" s="1"/>
  <c r="G272" i="13"/>
  <c r="F274" i="13"/>
  <c r="C274" i="13" s="1"/>
  <c r="D272" i="13"/>
  <c r="J284" i="13"/>
  <c r="O284" i="13"/>
  <c r="H290" i="14"/>
  <c r="H289" i="14" s="1"/>
  <c r="I25" i="14"/>
  <c r="H24" i="14"/>
  <c r="L27" i="14"/>
  <c r="C27" i="14" s="1"/>
  <c r="J25" i="14"/>
  <c r="N78" i="14"/>
  <c r="C106" i="14"/>
  <c r="C119" i="14"/>
  <c r="E78" i="14"/>
  <c r="O168" i="14"/>
  <c r="I176" i="14"/>
  <c r="J176" i="14"/>
  <c r="L176" i="14" s="1"/>
  <c r="L177" i="14"/>
  <c r="H190" i="14"/>
  <c r="I190" i="14" s="1"/>
  <c r="I194" i="14"/>
  <c r="H133" i="13"/>
  <c r="E168" i="13"/>
  <c r="F168" i="13" s="1"/>
  <c r="C168" i="13" s="1"/>
  <c r="H177" i="13"/>
  <c r="H176" i="13" s="1"/>
  <c r="K194" i="13"/>
  <c r="L194" i="13" s="1"/>
  <c r="C194" i="13" s="1"/>
  <c r="J199" i="13"/>
  <c r="N207" i="13"/>
  <c r="O207" i="13" s="1"/>
  <c r="C207" i="13" s="1"/>
  <c r="G234" i="13"/>
  <c r="K254" i="13"/>
  <c r="K233" i="13" s="1"/>
  <c r="H261" i="13"/>
  <c r="H233" i="13" s="1"/>
  <c r="F266" i="13"/>
  <c r="C266" i="13" s="1"/>
  <c r="C277" i="13"/>
  <c r="C285" i="13"/>
  <c r="C296" i="13"/>
  <c r="C291" i="13" s="1"/>
  <c r="C297" i="13"/>
  <c r="D290" i="14"/>
  <c r="F25" i="14"/>
  <c r="N55" i="14"/>
  <c r="H56" i="14"/>
  <c r="O57" i="14"/>
  <c r="M56" i="14"/>
  <c r="F78" i="14"/>
  <c r="J78" i="14"/>
  <c r="L79" i="14"/>
  <c r="C98" i="14"/>
  <c r="C144" i="14"/>
  <c r="F190" i="14"/>
  <c r="L35" i="14"/>
  <c r="C35" i="14" s="1"/>
  <c r="J30" i="14"/>
  <c r="C92" i="14"/>
  <c r="C125" i="14"/>
  <c r="L168" i="14"/>
  <c r="D176" i="14"/>
  <c r="F176" i="14" s="1"/>
  <c r="F177" i="14"/>
  <c r="O177" i="14"/>
  <c r="M176" i="14"/>
  <c r="O176" i="14" s="1"/>
  <c r="C194" i="14"/>
  <c r="N133" i="13"/>
  <c r="O133" i="13" s="1"/>
  <c r="C282" i="13"/>
  <c r="J55" i="14"/>
  <c r="I79" i="14"/>
  <c r="G78" i="14"/>
  <c r="O133" i="14"/>
  <c r="C133" i="14" s="1"/>
  <c r="M78" i="14"/>
  <c r="O78" i="14" s="1"/>
  <c r="C168" i="14"/>
  <c r="G24" i="14"/>
  <c r="I24" i="14" s="1"/>
  <c r="K24" i="14"/>
  <c r="L57" i="14"/>
  <c r="O58" i="14"/>
  <c r="C58" i="14" s="1"/>
  <c r="G70" i="14"/>
  <c r="K70" i="14"/>
  <c r="K56" i="14" s="1"/>
  <c r="K55" i="14" s="1"/>
  <c r="K54" i="14" s="1"/>
  <c r="K53" i="14" s="1"/>
  <c r="F79" i="14"/>
  <c r="I80" i="14"/>
  <c r="C80" i="14" s="1"/>
  <c r="F87" i="14"/>
  <c r="C87" i="14" s="1"/>
  <c r="O134" i="14"/>
  <c r="C134" i="14" s="1"/>
  <c r="L169" i="14"/>
  <c r="O178" i="14"/>
  <c r="F191" i="14"/>
  <c r="C191" i="14" s="1"/>
  <c r="F195" i="14"/>
  <c r="C195" i="14" s="1"/>
  <c r="N198" i="14"/>
  <c r="D207" i="14"/>
  <c r="L208" i="14"/>
  <c r="C208" i="14" s="1"/>
  <c r="J207" i="14"/>
  <c r="L207" i="14" s="1"/>
  <c r="O208" i="14"/>
  <c r="C229" i="14"/>
  <c r="F230" i="14"/>
  <c r="C230" i="14" s="1"/>
  <c r="M207" i="14"/>
  <c r="O207" i="14" s="1"/>
  <c r="O230" i="14"/>
  <c r="H233" i="14"/>
  <c r="H287" i="14" s="1"/>
  <c r="N234" i="14"/>
  <c r="N233" i="14" s="1"/>
  <c r="N287" i="14" s="1"/>
  <c r="C254" i="14"/>
  <c r="C28" i="15"/>
  <c r="K55" i="15"/>
  <c r="K54" i="15" s="1"/>
  <c r="K53" i="15" s="1"/>
  <c r="I290" i="14"/>
  <c r="G289" i="14"/>
  <c r="I289" i="14" s="1"/>
  <c r="O25" i="14"/>
  <c r="E57" i="14"/>
  <c r="E56" i="14" s="1"/>
  <c r="E55" i="14" s="1"/>
  <c r="E54" i="14" s="1"/>
  <c r="D70" i="14"/>
  <c r="F70" i="14" s="1"/>
  <c r="K79" i="14"/>
  <c r="K78" i="14" s="1"/>
  <c r="H86" i="14"/>
  <c r="H78" i="14" s="1"/>
  <c r="I169" i="14"/>
  <c r="C169" i="14" s="1"/>
  <c r="I177" i="14"/>
  <c r="L178" i="14"/>
  <c r="C178" i="14" s="1"/>
  <c r="O191" i="14"/>
  <c r="O195" i="14"/>
  <c r="I199" i="14"/>
  <c r="L201" i="14"/>
  <c r="C201" i="14" s="1"/>
  <c r="J199" i="14"/>
  <c r="C202" i="14"/>
  <c r="G207" i="14"/>
  <c r="I207" i="14" s="1"/>
  <c r="C209" i="14"/>
  <c r="C210" i="14"/>
  <c r="I219" i="14"/>
  <c r="L236" i="14"/>
  <c r="O241" i="14"/>
  <c r="C278" i="14"/>
  <c r="C291" i="14"/>
  <c r="K288" i="15"/>
  <c r="K24" i="15"/>
  <c r="G56" i="15"/>
  <c r="C61" i="15"/>
  <c r="C214" i="14"/>
  <c r="C222" i="14"/>
  <c r="F234" i="14"/>
  <c r="M233" i="14"/>
  <c r="F238" i="14"/>
  <c r="C238" i="14" s="1"/>
  <c r="M289" i="14"/>
  <c r="O289" i="14" s="1"/>
  <c r="O290" i="14"/>
  <c r="O201" i="14"/>
  <c r="M199" i="14"/>
  <c r="C219" i="14"/>
  <c r="I236" i="14"/>
  <c r="G234" i="14"/>
  <c r="C241" i="14"/>
  <c r="E287" i="14"/>
  <c r="D233" i="14"/>
  <c r="F233" i="14" s="1"/>
  <c r="G254" i="14"/>
  <c r="I254" i="14" s="1"/>
  <c r="F255" i="14"/>
  <c r="C255" i="14" s="1"/>
  <c r="D261" i="14"/>
  <c r="F261" i="14" s="1"/>
  <c r="C261" i="14" s="1"/>
  <c r="O262" i="14"/>
  <c r="C262" i="14" s="1"/>
  <c r="J271" i="14"/>
  <c r="L271" i="14" s="1"/>
  <c r="I272" i="14"/>
  <c r="M272" i="14"/>
  <c r="I284" i="14"/>
  <c r="D24" i="15"/>
  <c r="H24" i="15"/>
  <c r="G289" i="15"/>
  <c r="I289" i="15" s="1"/>
  <c r="I290" i="15"/>
  <c r="O25" i="15"/>
  <c r="I58" i="15"/>
  <c r="I61" i="15"/>
  <c r="C67" i="15"/>
  <c r="E70" i="15"/>
  <c r="F70" i="15" s="1"/>
  <c r="C70" i="15" s="1"/>
  <c r="F73" i="15"/>
  <c r="C73" i="15" s="1"/>
  <c r="C75" i="15"/>
  <c r="H78" i="15"/>
  <c r="F83" i="15"/>
  <c r="C83" i="15" s="1"/>
  <c r="L86" i="15"/>
  <c r="C95" i="15"/>
  <c r="C144" i="15"/>
  <c r="C163" i="15"/>
  <c r="O177" i="15"/>
  <c r="M176" i="15"/>
  <c r="O176" i="15" s="1"/>
  <c r="J284" i="14"/>
  <c r="E24" i="15"/>
  <c r="M24" i="15"/>
  <c r="O24" i="15" s="1"/>
  <c r="D289" i="15"/>
  <c r="F289" i="15" s="1"/>
  <c r="F290" i="15"/>
  <c r="F46" i="15"/>
  <c r="C46" i="15" s="1"/>
  <c r="L57" i="15"/>
  <c r="F58" i="15"/>
  <c r="D57" i="15"/>
  <c r="C64" i="15"/>
  <c r="O72" i="15"/>
  <c r="C72" i="15" s="1"/>
  <c r="C74" i="15"/>
  <c r="D79" i="15"/>
  <c r="F80" i="15"/>
  <c r="C80" i="15" s="1"/>
  <c r="C82" i="15"/>
  <c r="C91" i="15"/>
  <c r="C94" i="15"/>
  <c r="O98" i="15"/>
  <c r="C98" i="15" s="1"/>
  <c r="C102" i="15"/>
  <c r="M289" i="15"/>
  <c r="O289" i="15" s="1"/>
  <c r="O290" i="15"/>
  <c r="K78" i="15"/>
  <c r="L78" i="15" s="1"/>
  <c r="L79" i="15"/>
  <c r="C87" i="15"/>
  <c r="M86" i="15"/>
  <c r="O86" i="15" s="1"/>
  <c r="O87" i="15"/>
  <c r="J234" i="14"/>
  <c r="D272" i="14"/>
  <c r="G24" i="15"/>
  <c r="F25" i="15"/>
  <c r="C25" i="15" s="1"/>
  <c r="L290" i="15"/>
  <c r="J289" i="15"/>
  <c r="L289" i="15" s="1"/>
  <c r="J30" i="15"/>
  <c r="J56" i="15"/>
  <c r="O57" i="15"/>
  <c r="M56" i="15"/>
  <c r="H57" i="15"/>
  <c r="H56" i="15" s="1"/>
  <c r="H55" i="15" s="1"/>
  <c r="H54" i="15" s="1"/>
  <c r="C68" i="15"/>
  <c r="M70" i="15"/>
  <c r="O70" i="15" s="1"/>
  <c r="O79" i="15"/>
  <c r="C106" i="15"/>
  <c r="H176" i="15"/>
  <c r="I176" i="15" s="1"/>
  <c r="I177" i="15"/>
  <c r="G79" i="15"/>
  <c r="D86" i="15"/>
  <c r="F86" i="15" s="1"/>
  <c r="M133" i="15"/>
  <c r="O133" i="15" s="1"/>
  <c r="L134" i="15"/>
  <c r="C134" i="15" s="1"/>
  <c r="M168" i="15"/>
  <c r="O168" i="15" s="1"/>
  <c r="C168" i="15" s="1"/>
  <c r="L169" i="15"/>
  <c r="C169" i="15" s="1"/>
  <c r="D177" i="15"/>
  <c r="L177" i="15"/>
  <c r="O178" i="15"/>
  <c r="C178" i="15" s="1"/>
  <c r="D190" i="15"/>
  <c r="F190" i="15" s="1"/>
  <c r="I191" i="15"/>
  <c r="C191" i="15" s="1"/>
  <c r="K197" i="15"/>
  <c r="N197" i="15"/>
  <c r="C219" i="15"/>
  <c r="D233" i="15"/>
  <c r="F233" i="15" s="1"/>
  <c r="F234" i="15"/>
  <c r="C249" i="15"/>
  <c r="N233" i="15"/>
  <c r="C278" i="15"/>
  <c r="I199" i="15"/>
  <c r="L254" i="15"/>
  <c r="J233" i="15"/>
  <c r="L233" i="15" s="1"/>
  <c r="K287" i="15"/>
  <c r="O191" i="15"/>
  <c r="O195" i="15"/>
  <c r="N194" i="15"/>
  <c r="O194" i="15" s="1"/>
  <c r="L198" i="15"/>
  <c r="C261" i="15"/>
  <c r="G86" i="15"/>
  <c r="I86" i="15" s="1"/>
  <c r="D133" i="15"/>
  <c r="F133" i="15" s="1"/>
  <c r="C189" i="15"/>
  <c r="J194" i="15"/>
  <c r="L194" i="15" s="1"/>
  <c r="C194" i="15" s="1"/>
  <c r="L195" i="15"/>
  <c r="C195" i="15" s="1"/>
  <c r="I198" i="15"/>
  <c r="C238" i="15"/>
  <c r="C266" i="15"/>
  <c r="D199" i="15"/>
  <c r="H199" i="15"/>
  <c r="H198" i="15" s="1"/>
  <c r="H197" i="15" s="1"/>
  <c r="L199" i="15"/>
  <c r="O208" i="15"/>
  <c r="C208" i="15" s="1"/>
  <c r="I234" i="15"/>
  <c r="M234" i="15"/>
  <c r="F241" i="15"/>
  <c r="C241" i="15" s="1"/>
  <c r="M254" i="15"/>
  <c r="O254" i="15" s="1"/>
  <c r="C254" i="15" s="1"/>
  <c r="L255" i="15"/>
  <c r="C255" i="15" s="1"/>
  <c r="J261" i="15"/>
  <c r="L261" i="15" s="1"/>
  <c r="I262" i="15"/>
  <c r="C262" i="15" s="1"/>
  <c r="D271" i="15"/>
  <c r="F271" i="15" s="1"/>
  <c r="G272" i="15"/>
  <c r="O272" i="15"/>
  <c r="O284" i="15"/>
  <c r="C284" i="15" s="1"/>
  <c r="M199" i="15"/>
  <c r="E207" i="15"/>
  <c r="F207" i="15" s="1"/>
  <c r="C207" i="15" s="1"/>
  <c r="J272" i="15"/>
  <c r="H197" i="13" l="1"/>
  <c r="H287" i="13"/>
  <c r="C133" i="13"/>
  <c r="K287" i="13"/>
  <c r="K197" i="13"/>
  <c r="D176" i="15"/>
  <c r="F176" i="15" s="1"/>
  <c r="C176" i="15" s="1"/>
  <c r="F177" i="15"/>
  <c r="C177" i="15" s="1"/>
  <c r="H287" i="15"/>
  <c r="I24" i="15"/>
  <c r="F24" i="15"/>
  <c r="M198" i="14"/>
  <c r="O199" i="14"/>
  <c r="M233" i="15"/>
  <c r="O234" i="15"/>
  <c r="C234" i="15" s="1"/>
  <c r="O199" i="15"/>
  <c r="M198" i="15"/>
  <c r="G271" i="15"/>
  <c r="I272" i="15"/>
  <c r="D198" i="15"/>
  <c r="F199" i="15"/>
  <c r="J197" i="15"/>
  <c r="L197" i="15" s="1"/>
  <c r="N190" i="15"/>
  <c r="L56" i="15"/>
  <c r="L234" i="14"/>
  <c r="J233" i="14"/>
  <c r="L233" i="14" s="1"/>
  <c r="C58" i="15"/>
  <c r="C289" i="15"/>
  <c r="M271" i="14"/>
  <c r="O272" i="14"/>
  <c r="K287" i="14"/>
  <c r="C236" i="14"/>
  <c r="H197" i="14"/>
  <c r="O233" i="14"/>
  <c r="G198" i="14"/>
  <c r="E56" i="15"/>
  <c r="E55" i="15" s="1"/>
  <c r="N197" i="14"/>
  <c r="N54" i="14" s="1"/>
  <c r="C79" i="14"/>
  <c r="C176" i="14"/>
  <c r="I86" i="14"/>
  <c r="C86" i="14" s="1"/>
  <c r="H55" i="14"/>
  <c r="H54" i="14" s="1"/>
  <c r="D289" i="14"/>
  <c r="F289" i="14" s="1"/>
  <c r="F290" i="14"/>
  <c r="I234" i="13"/>
  <c r="G233" i="13"/>
  <c r="K190" i="13"/>
  <c r="K55" i="13" s="1"/>
  <c r="K54" i="13" s="1"/>
  <c r="L70" i="14"/>
  <c r="L284" i="13"/>
  <c r="C284" i="13" s="1"/>
  <c r="G271" i="13"/>
  <c r="I272" i="13"/>
  <c r="F198" i="13"/>
  <c r="G233" i="12"/>
  <c r="I234" i="12"/>
  <c r="C87" i="13"/>
  <c r="J290" i="13"/>
  <c r="N78" i="13"/>
  <c r="N55" i="13" s="1"/>
  <c r="N54" i="13" s="1"/>
  <c r="G198" i="12"/>
  <c r="I199" i="12"/>
  <c r="C199" i="12" s="1"/>
  <c r="G56" i="13"/>
  <c r="I70" i="12"/>
  <c r="G56" i="12"/>
  <c r="L177" i="12"/>
  <c r="C177" i="12" s="1"/>
  <c r="J176" i="12"/>
  <c r="L176" i="12" s="1"/>
  <c r="D78" i="12"/>
  <c r="F78" i="12" s="1"/>
  <c r="J55" i="12"/>
  <c r="L56" i="12"/>
  <c r="F57" i="12"/>
  <c r="F133" i="12"/>
  <c r="C234" i="14"/>
  <c r="J198" i="14"/>
  <c r="J287" i="14" s="1"/>
  <c r="L287" i="14" s="1"/>
  <c r="L199" i="14"/>
  <c r="C199" i="14" s="1"/>
  <c r="I78" i="14"/>
  <c r="L55" i="14"/>
  <c r="F57" i="14"/>
  <c r="C57" i="14" s="1"/>
  <c r="C78" i="14"/>
  <c r="J290" i="14"/>
  <c r="L25" i="14"/>
  <c r="J24" i="14"/>
  <c r="L24" i="14" s="1"/>
  <c r="M198" i="13"/>
  <c r="O199" i="13"/>
  <c r="N198" i="13"/>
  <c r="N197" i="13" s="1"/>
  <c r="D78" i="13"/>
  <c r="F78" i="13" s="1"/>
  <c r="F79" i="13"/>
  <c r="L86" i="13"/>
  <c r="J78" i="13"/>
  <c r="L78" i="13" s="1"/>
  <c r="H78" i="13"/>
  <c r="H55" i="13" s="1"/>
  <c r="H54" i="13" s="1"/>
  <c r="I261" i="13"/>
  <c r="C261" i="13" s="1"/>
  <c r="F198" i="12"/>
  <c r="L198" i="12"/>
  <c r="F176" i="12"/>
  <c r="C176" i="12" s="1"/>
  <c r="C86" i="12"/>
  <c r="C70" i="12"/>
  <c r="D56" i="12"/>
  <c r="J190" i="15"/>
  <c r="L190" i="15" s="1"/>
  <c r="C86" i="15"/>
  <c r="J24" i="15"/>
  <c r="L24" i="15" s="1"/>
  <c r="L30" i="15"/>
  <c r="C30" i="15" s="1"/>
  <c r="E288" i="14"/>
  <c r="E53" i="14"/>
  <c r="I70" i="14"/>
  <c r="C70" i="14" s="1"/>
  <c r="G56" i="14"/>
  <c r="L56" i="14"/>
  <c r="D56" i="14"/>
  <c r="C190" i="14"/>
  <c r="M55" i="14"/>
  <c r="O56" i="14"/>
  <c r="C25" i="14"/>
  <c r="L199" i="13"/>
  <c r="C199" i="13" s="1"/>
  <c r="J198" i="13"/>
  <c r="F272" i="13"/>
  <c r="C272" i="13" s="1"/>
  <c r="D271" i="13"/>
  <c r="D197" i="13" s="1"/>
  <c r="F197" i="13" s="1"/>
  <c r="J233" i="13"/>
  <c r="L233" i="13" s="1"/>
  <c r="L234" i="13"/>
  <c r="O234" i="13"/>
  <c r="C125" i="13"/>
  <c r="I177" i="13"/>
  <c r="C177" i="13" s="1"/>
  <c r="C70" i="13"/>
  <c r="J56" i="13"/>
  <c r="L57" i="13"/>
  <c r="J271" i="12"/>
  <c r="L272" i="12"/>
  <c r="C272" i="12" s="1"/>
  <c r="D233" i="12"/>
  <c r="F234" i="12"/>
  <c r="C234" i="12" s="1"/>
  <c r="L30" i="12"/>
  <c r="C30" i="12" s="1"/>
  <c r="D56" i="13"/>
  <c r="O133" i="12"/>
  <c r="M78" i="12"/>
  <c r="O78" i="12" s="1"/>
  <c r="K78" i="12"/>
  <c r="K55" i="12" s="1"/>
  <c r="K54" i="12" s="1"/>
  <c r="M56" i="12"/>
  <c r="O57" i="12"/>
  <c r="J290" i="12"/>
  <c r="J24" i="12"/>
  <c r="L24" i="12" s="1"/>
  <c r="C24" i="12" s="1"/>
  <c r="L25" i="12"/>
  <c r="L79" i="12"/>
  <c r="H288" i="15"/>
  <c r="H53" i="15"/>
  <c r="J271" i="15"/>
  <c r="L272" i="15"/>
  <c r="M78" i="15"/>
  <c r="O78" i="15" s="1"/>
  <c r="O56" i="15"/>
  <c r="I57" i="15"/>
  <c r="C133" i="15"/>
  <c r="E198" i="15"/>
  <c r="G78" i="15"/>
  <c r="I78" i="15" s="1"/>
  <c r="I79" i="15"/>
  <c r="D271" i="14"/>
  <c r="F272" i="14"/>
  <c r="C272" i="14" s="1"/>
  <c r="F79" i="15"/>
  <c r="D78" i="15"/>
  <c r="F78" i="15" s="1"/>
  <c r="C78" i="15" s="1"/>
  <c r="D56" i="15"/>
  <c r="F57" i="15"/>
  <c r="C290" i="15"/>
  <c r="L284" i="14"/>
  <c r="C284" i="14" s="1"/>
  <c r="G233" i="14"/>
  <c r="I234" i="14"/>
  <c r="O234" i="14"/>
  <c r="I56" i="15"/>
  <c r="G55" i="15"/>
  <c r="F207" i="14"/>
  <c r="C207" i="14" s="1"/>
  <c r="D198" i="14"/>
  <c r="K288" i="14"/>
  <c r="C177" i="14"/>
  <c r="L30" i="14"/>
  <c r="C30" i="14" s="1"/>
  <c r="L78" i="14"/>
  <c r="C234" i="13"/>
  <c r="L190" i="13"/>
  <c r="C190" i="13" s="1"/>
  <c r="E78" i="13"/>
  <c r="M271" i="12"/>
  <c r="O272" i="12"/>
  <c r="G78" i="13"/>
  <c r="I78" i="13" s="1"/>
  <c r="I79" i="13"/>
  <c r="O86" i="13"/>
  <c r="C86" i="13" s="1"/>
  <c r="M78" i="13"/>
  <c r="I176" i="13"/>
  <c r="C176" i="13" s="1"/>
  <c r="C72" i="13"/>
  <c r="C57" i="13"/>
  <c r="O24" i="13"/>
  <c r="M233" i="12"/>
  <c r="M55" i="13"/>
  <c r="O56" i="13"/>
  <c r="G78" i="12"/>
  <c r="I79" i="12"/>
  <c r="C79" i="12" s="1"/>
  <c r="E55" i="12"/>
  <c r="E54" i="12" s="1"/>
  <c r="C25" i="12"/>
  <c r="C290" i="12" s="1"/>
  <c r="C289" i="12" s="1"/>
  <c r="H78" i="12"/>
  <c r="N53" i="14" l="1"/>
  <c r="N288" i="14"/>
  <c r="K53" i="13"/>
  <c r="K288" i="13"/>
  <c r="C290" i="14"/>
  <c r="C289" i="14" s="1"/>
  <c r="L55" i="12"/>
  <c r="O78" i="13"/>
  <c r="C78" i="13" s="1"/>
  <c r="D55" i="15"/>
  <c r="F56" i="15"/>
  <c r="C56" i="15" s="1"/>
  <c r="F271" i="14"/>
  <c r="C271" i="14" s="1"/>
  <c r="C287" i="14" s="1"/>
  <c r="D287" i="14"/>
  <c r="F287" i="14" s="1"/>
  <c r="E197" i="15"/>
  <c r="E287" i="15"/>
  <c r="O56" i="12"/>
  <c r="M55" i="12"/>
  <c r="F56" i="13"/>
  <c r="D55" i="13"/>
  <c r="F233" i="12"/>
  <c r="C233" i="12" s="1"/>
  <c r="D287" i="12"/>
  <c r="F287" i="12" s="1"/>
  <c r="J55" i="13"/>
  <c r="L56" i="13"/>
  <c r="J197" i="13"/>
  <c r="L197" i="13" s="1"/>
  <c r="L198" i="13"/>
  <c r="O55" i="14"/>
  <c r="G55" i="14"/>
  <c r="I56" i="14"/>
  <c r="D197" i="12"/>
  <c r="F197" i="12" s="1"/>
  <c r="C79" i="13"/>
  <c r="M197" i="13"/>
  <c r="O197" i="13" s="1"/>
  <c r="O198" i="13"/>
  <c r="M287" i="13"/>
  <c r="C57" i="12"/>
  <c r="N287" i="13"/>
  <c r="I271" i="13"/>
  <c r="G287" i="13"/>
  <c r="I287" i="13" s="1"/>
  <c r="F198" i="15"/>
  <c r="D197" i="15"/>
  <c r="F197" i="15" s="1"/>
  <c r="D287" i="15"/>
  <c r="O198" i="14"/>
  <c r="M197" i="14"/>
  <c r="O197" i="14" s="1"/>
  <c r="E288" i="12"/>
  <c r="E53" i="12"/>
  <c r="I55" i="15"/>
  <c r="J197" i="14"/>
  <c r="L198" i="14"/>
  <c r="G55" i="13"/>
  <c r="I56" i="13"/>
  <c r="N53" i="13"/>
  <c r="N288" i="13"/>
  <c r="I233" i="12"/>
  <c r="G287" i="12"/>
  <c r="J287" i="13"/>
  <c r="L287" i="13" s="1"/>
  <c r="I233" i="13"/>
  <c r="C233" i="13" s="1"/>
  <c r="G197" i="13"/>
  <c r="I197" i="13" s="1"/>
  <c r="C197" i="13" s="1"/>
  <c r="H288" i="14"/>
  <c r="H53" i="14"/>
  <c r="O271" i="14"/>
  <c r="M287" i="14"/>
  <c r="O287" i="14" s="1"/>
  <c r="N55" i="15"/>
  <c r="N54" i="15" s="1"/>
  <c r="O190" i="15"/>
  <c r="C190" i="15" s="1"/>
  <c r="N287" i="15"/>
  <c r="C272" i="15"/>
  <c r="C24" i="15"/>
  <c r="I233" i="14"/>
  <c r="C233" i="14" s="1"/>
  <c r="G287" i="14"/>
  <c r="I287" i="14" s="1"/>
  <c r="L78" i="12"/>
  <c r="O271" i="12"/>
  <c r="M287" i="12"/>
  <c r="O287" i="12" s="1"/>
  <c r="C79" i="15"/>
  <c r="K287" i="12"/>
  <c r="J289" i="13"/>
  <c r="L289" i="13" s="1"/>
  <c r="L290" i="13"/>
  <c r="C198" i="13"/>
  <c r="E54" i="15"/>
  <c r="G287" i="15"/>
  <c r="I287" i="15" s="1"/>
  <c r="I271" i="15"/>
  <c r="G197" i="15"/>
  <c r="I197" i="15" s="1"/>
  <c r="O233" i="15"/>
  <c r="C233" i="15" s="1"/>
  <c r="M287" i="15"/>
  <c r="O287" i="15" s="1"/>
  <c r="O55" i="13"/>
  <c r="K53" i="12"/>
  <c r="K288" i="12"/>
  <c r="D55" i="12"/>
  <c r="F56" i="12"/>
  <c r="O233" i="12"/>
  <c r="M197" i="12"/>
  <c r="O197" i="12" s="1"/>
  <c r="J289" i="12"/>
  <c r="L289" i="12" s="1"/>
  <c r="L290" i="12"/>
  <c r="L271" i="12"/>
  <c r="J287" i="12"/>
  <c r="L287" i="12" s="1"/>
  <c r="F271" i="13"/>
  <c r="C271" i="13" s="1"/>
  <c r="D287" i="13"/>
  <c r="D55" i="14"/>
  <c r="F56" i="14"/>
  <c r="C56" i="14" s="1"/>
  <c r="J197" i="12"/>
  <c r="L197" i="12" s="1"/>
  <c r="H55" i="12"/>
  <c r="H54" i="12" s="1"/>
  <c r="H287" i="12"/>
  <c r="I78" i="12"/>
  <c r="C78" i="12" s="1"/>
  <c r="E287" i="13"/>
  <c r="E55" i="13"/>
  <c r="E54" i="13" s="1"/>
  <c r="F198" i="14"/>
  <c r="C198" i="14" s="1"/>
  <c r="D197" i="14"/>
  <c r="F197" i="14" s="1"/>
  <c r="C57" i="15"/>
  <c r="M55" i="15"/>
  <c r="J287" i="15"/>
  <c r="L287" i="15" s="1"/>
  <c r="L271" i="15"/>
  <c r="H288" i="13"/>
  <c r="H53" i="13"/>
  <c r="J289" i="14"/>
  <c r="L289" i="14" s="1"/>
  <c r="L290" i="14"/>
  <c r="C133" i="12"/>
  <c r="I56" i="12"/>
  <c r="G55" i="12"/>
  <c r="G197" i="12"/>
  <c r="I197" i="12" s="1"/>
  <c r="I198" i="12"/>
  <c r="C198" i="12" s="1"/>
  <c r="G197" i="14"/>
  <c r="I197" i="14" s="1"/>
  <c r="I198" i="14"/>
  <c r="J55" i="15"/>
  <c r="C199" i="15"/>
  <c r="M197" i="15"/>
  <c r="O197" i="15" s="1"/>
  <c r="O198" i="15"/>
  <c r="C290" i="13"/>
  <c r="C289" i="13" s="1"/>
  <c r="F55" i="12" l="1"/>
  <c r="D54" i="12"/>
  <c r="G54" i="12"/>
  <c r="I55" i="12"/>
  <c r="F287" i="13"/>
  <c r="C56" i="12"/>
  <c r="M54" i="13"/>
  <c r="F287" i="15"/>
  <c r="C287" i="15" s="1"/>
  <c r="M54" i="12"/>
  <c r="O55" i="12"/>
  <c r="L197" i="14"/>
  <c r="J54" i="14"/>
  <c r="C197" i="15"/>
  <c r="I55" i="14"/>
  <c r="G54" i="14"/>
  <c r="C198" i="15"/>
  <c r="D54" i="13"/>
  <c r="F55" i="13"/>
  <c r="J54" i="12"/>
  <c r="C197" i="14"/>
  <c r="C271" i="15"/>
  <c r="N53" i="15"/>
  <c r="N288" i="15"/>
  <c r="I287" i="12"/>
  <c r="L55" i="15"/>
  <c r="J54" i="15"/>
  <c r="M54" i="15"/>
  <c r="O55" i="15"/>
  <c r="E288" i="13"/>
  <c r="E53" i="13"/>
  <c r="H288" i="12"/>
  <c r="H53" i="12"/>
  <c r="D54" i="14"/>
  <c r="F55" i="14"/>
  <c r="C55" i="14" s="1"/>
  <c r="C271" i="12"/>
  <c r="C287" i="12" s="1"/>
  <c r="E288" i="15"/>
  <c r="E53" i="15"/>
  <c r="G54" i="13"/>
  <c r="I55" i="13"/>
  <c r="G54" i="15"/>
  <c r="O287" i="13"/>
  <c r="C197" i="12"/>
  <c r="M54" i="14"/>
  <c r="J54" i="13"/>
  <c r="L55" i="13"/>
  <c r="C56" i="13"/>
  <c r="C287" i="13" s="1"/>
  <c r="F55" i="15"/>
  <c r="C55" i="15" s="1"/>
  <c r="D54" i="15"/>
  <c r="M53" i="14" l="1"/>
  <c r="O53" i="14" s="1"/>
  <c r="O54" i="14"/>
  <c r="M288" i="14"/>
  <c r="O288" i="14" s="1"/>
  <c r="O54" i="15"/>
  <c r="M53" i="15"/>
  <c r="O53" i="15" s="1"/>
  <c r="M288" i="15"/>
  <c r="O288" i="15" s="1"/>
  <c r="J53" i="12"/>
  <c r="L53" i="12" s="1"/>
  <c r="L54" i="12"/>
  <c r="J288" i="12"/>
  <c r="L288" i="12" s="1"/>
  <c r="G288" i="14"/>
  <c r="I288" i="14" s="1"/>
  <c r="G53" i="14"/>
  <c r="I53" i="14" s="1"/>
  <c r="I54" i="14"/>
  <c r="M53" i="13"/>
  <c r="O53" i="13" s="1"/>
  <c r="O54" i="13"/>
  <c r="M288" i="13"/>
  <c r="O288" i="13" s="1"/>
  <c r="G288" i="12"/>
  <c r="I288" i="12" s="1"/>
  <c r="G53" i="12"/>
  <c r="I53" i="12" s="1"/>
  <c r="I54" i="12"/>
  <c r="G288" i="13"/>
  <c r="I288" i="13" s="1"/>
  <c r="G53" i="13"/>
  <c r="I53" i="13" s="1"/>
  <c r="I54" i="13"/>
  <c r="J53" i="15"/>
  <c r="L53" i="15" s="1"/>
  <c r="L54" i="15"/>
  <c r="J288" i="15"/>
  <c r="L288" i="15" s="1"/>
  <c r="C55" i="13"/>
  <c r="D288" i="12"/>
  <c r="F288" i="12" s="1"/>
  <c r="D53" i="12"/>
  <c r="F53" i="12" s="1"/>
  <c r="C53" i="12" s="1"/>
  <c r="F54" i="12"/>
  <c r="F54" i="14"/>
  <c r="D53" i="14"/>
  <c r="F53" i="14" s="1"/>
  <c r="C53" i="14" s="1"/>
  <c r="D28" i="14"/>
  <c r="D288" i="13"/>
  <c r="F288" i="13" s="1"/>
  <c r="D53" i="13"/>
  <c r="F53" i="13" s="1"/>
  <c r="F54" i="13"/>
  <c r="C54" i="13" s="1"/>
  <c r="D28" i="13"/>
  <c r="O54" i="12"/>
  <c r="M53" i="12"/>
  <c r="O53" i="12" s="1"/>
  <c r="M288" i="12"/>
  <c r="O288" i="12" s="1"/>
  <c r="C55" i="12"/>
  <c r="D288" i="15"/>
  <c r="F288" i="15" s="1"/>
  <c r="D53" i="15"/>
  <c r="F53" i="15" s="1"/>
  <c r="F54" i="15"/>
  <c r="C54" i="15" s="1"/>
  <c r="L54" i="13"/>
  <c r="J53" i="13"/>
  <c r="L53" i="13" s="1"/>
  <c r="J288" i="13"/>
  <c r="L288" i="13" s="1"/>
  <c r="G288" i="15"/>
  <c r="I288" i="15" s="1"/>
  <c r="I54" i="15"/>
  <c r="G53" i="15"/>
  <c r="I53" i="15" s="1"/>
  <c r="J53" i="14"/>
  <c r="L53" i="14" s="1"/>
  <c r="L54" i="14"/>
  <c r="J288" i="14"/>
  <c r="L288" i="14" s="1"/>
  <c r="F28" i="13" l="1"/>
  <c r="C28" i="13" s="1"/>
  <c r="D24" i="13"/>
  <c r="F24" i="13" s="1"/>
  <c r="C24" i="13" s="1"/>
  <c r="F28" i="14"/>
  <c r="C28" i="14" s="1"/>
  <c r="D24" i="14"/>
  <c r="F24" i="14" s="1"/>
  <c r="C24" i="14" s="1"/>
  <c r="C54" i="12"/>
  <c r="C53" i="15"/>
  <c r="C53" i="13"/>
  <c r="C54" i="14"/>
  <c r="C288" i="12"/>
  <c r="C288" i="15"/>
  <c r="C288" i="13"/>
  <c r="D288" i="14"/>
  <c r="F288" i="14" s="1"/>
  <c r="C288" i="14" s="1"/>
  <c r="G134" i="11" l="1"/>
  <c r="G133" i="11"/>
  <c r="G132" i="11"/>
  <c r="F132" i="11"/>
  <c r="E132" i="11"/>
  <c r="G127" i="11"/>
  <c r="G126" i="11"/>
  <c r="F126" i="11"/>
  <c r="E126" i="11"/>
  <c r="G121" i="11"/>
  <c r="G120" i="11"/>
  <c r="G119" i="11"/>
  <c r="G118" i="11"/>
  <c r="E117" i="11"/>
  <c r="G117" i="11" s="1"/>
  <c r="G116" i="11" s="1"/>
  <c r="F116" i="11"/>
  <c r="E116" i="11"/>
  <c r="G111" i="11"/>
  <c r="G110" i="11"/>
  <c r="G109" i="11"/>
  <c r="G108" i="11"/>
  <c r="G107" i="11"/>
  <c r="G106" i="11"/>
  <c r="E105" i="11"/>
  <c r="G105" i="11" s="1"/>
  <c r="G101" i="11" s="1"/>
  <c r="G104" i="11"/>
  <c r="G103" i="11"/>
  <c r="G102" i="11"/>
  <c r="F101" i="11"/>
  <c r="G96" i="11"/>
  <c r="G95" i="11"/>
  <c r="G94" i="11"/>
  <c r="G92" i="11" s="1"/>
  <c r="G93" i="11"/>
  <c r="F92" i="11"/>
  <c r="E92" i="11"/>
  <c r="G87" i="11"/>
  <c r="G86" i="11"/>
  <c r="G85" i="11"/>
  <c r="G84" i="11" s="1"/>
  <c r="F84" i="11"/>
  <c r="E84" i="11"/>
  <c r="G79" i="11"/>
  <c r="G78" i="11"/>
  <c r="E77" i="11"/>
  <c r="G77" i="11" s="1"/>
  <c r="G76" i="11" s="1"/>
  <c r="F76" i="11"/>
  <c r="G71" i="11"/>
  <c r="G70" i="11"/>
  <c r="F70" i="11"/>
  <c r="E70" i="11"/>
  <c r="G65" i="11"/>
  <c r="G64" i="11"/>
  <c r="F64" i="11"/>
  <c r="E64" i="11"/>
  <c r="G59" i="11"/>
  <c r="G58" i="11"/>
  <c r="G57" i="11"/>
  <c r="E56" i="11"/>
  <c r="G56" i="11" s="1"/>
  <c r="G55" i="11" s="1"/>
  <c r="F55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E36" i="11"/>
  <c r="G35" i="11"/>
  <c r="G34" i="11"/>
  <c r="F34" i="11"/>
  <c r="E34" i="11"/>
  <c r="G29" i="11"/>
  <c r="G28" i="11"/>
  <c r="F28" i="11"/>
  <c r="E28" i="11"/>
  <c r="G23" i="11"/>
  <c r="G22" i="11"/>
  <c r="G21" i="11" s="1"/>
  <c r="F21" i="11"/>
  <c r="E21" i="11"/>
  <c r="G16" i="11"/>
  <c r="E16" i="11"/>
  <c r="G15" i="11"/>
  <c r="E14" i="11"/>
  <c r="G14" i="11" s="1"/>
  <c r="G13" i="11" s="1"/>
  <c r="F13" i="11"/>
  <c r="O299" i="10"/>
  <c r="L299" i="10"/>
  <c r="I299" i="10"/>
  <c r="F299" i="10"/>
  <c r="C299" i="10"/>
  <c r="O298" i="10"/>
  <c r="L298" i="10"/>
  <c r="I298" i="10"/>
  <c r="F298" i="10"/>
  <c r="C298" i="10" s="1"/>
  <c r="O297" i="10"/>
  <c r="L297" i="10"/>
  <c r="I297" i="10"/>
  <c r="F297" i="10"/>
  <c r="C297" i="10" s="1"/>
  <c r="O296" i="10"/>
  <c r="L296" i="10"/>
  <c r="I296" i="10"/>
  <c r="F296" i="10"/>
  <c r="C296" i="10" s="1"/>
  <c r="O295" i="10"/>
  <c r="L295" i="10"/>
  <c r="I295" i="10"/>
  <c r="F295" i="10"/>
  <c r="C295" i="10"/>
  <c r="O294" i="10"/>
  <c r="L294" i="10"/>
  <c r="I294" i="10"/>
  <c r="F294" i="10"/>
  <c r="C294" i="10" s="1"/>
  <c r="O293" i="10"/>
  <c r="L293" i="10"/>
  <c r="I293" i="10"/>
  <c r="F293" i="10"/>
  <c r="C293" i="10" s="1"/>
  <c r="O292" i="10"/>
  <c r="L292" i="10"/>
  <c r="I292" i="10"/>
  <c r="F292" i="10"/>
  <c r="C292" i="10" s="1"/>
  <c r="C291" i="10" s="1"/>
  <c r="O291" i="10"/>
  <c r="N291" i="10"/>
  <c r="M291" i="10"/>
  <c r="K291" i="10"/>
  <c r="J291" i="10"/>
  <c r="L291" i="10" s="1"/>
  <c r="H291" i="10"/>
  <c r="G291" i="10"/>
  <c r="I291" i="10" s="1"/>
  <c r="F291" i="10"/>
  <c r="E291" i="10"/>
  <c r="D291" i="10"/>
  <c r="O286" i="10"/>
  <c r="L286" i="10"/>
  <c r="I286" i="10"/>
  <c r="F286" i="10"/>
  <c r="C286" i="10" s="1"/>
  <c r="O285" i="10"/>
  <c r="J285" i="10"/>
  <c r="L285" i="10" s="1"/>
  <c r="I285" i="10"/>
  <c r="F285" i="10"/>
  <c r="O284" i="10"/>
  <c r="N284" i="10"/>
  <c r="M284" i="10"/>
  <c r="K284" i="10"/>
  <c r="H284" i="10"/>
  <c r="G284" i="10"/>
  <c r="F284" i="10"/>
  <c r="E284" i="10"/>
  <c r="D284" i="10"/>
  <c r="O283" i="10"/>
  <c r="L283" i="10"/>
  <c r="I283" i="10"/>
  <c r="F283" i="10"/>
  <c r="C283" i="10" s="1"/>
  <c r="N282" i="10"/>
  <c r="M282" i="10"/>
  <c r="O282" i="10" s="1"/>
  <c r="L282" i="10"/>
  <c r="K282" i="10"/>
  <c r="J282" i="10"/>
  <c r="I282" i="10"/>
  <c r="H282" i="10"/>
  <c r="G282" i="10"/>
  <c r="E282" i="10"/>
  <c r="D282" i="10"/>
  <c r="F282" i="10" s="1"/>
  <c r="C282" i="10" s="1"/>
  <c r="O281" i="10"/>
  <c r="L281" i="10"/>
  <c r="I281" i="10"/>
  <c r="C281" i="10" s="1"/>
  <c r="F281" i="10"/>
  <c r="O280" i="10"/>
  <c r="L280" i="10"/>
  <c r="I280" i="10"/>
  <c r="F280" i="10"/>
  <c r="C280" i="10"/>
  <c r="O279" i="10"/>
  <c r="O278" i="10" s="1"/>
  <c r="L279" i="10"/>
  <c r="I279" i="10"/>
  <c r="F279" i="10"/>
  <c r="C279" i="10" s="1"/>
  <c r="N278" i="10"/>
  <c r="M278" i="10"/>
  <c r="L278" i="10"/>
  <c r="K278" i="10"/>
  <c r="J278" i="10"/>
  <c r="I278" i="10"/>
  <c r="H278" i="10"/>
  <c r="G278" i="10"/>
  <c r="E278" i="10"/>
  <c r="D278" i="10"/>
  <c r="F278" i="10" s="1"/>
  <c r="C278" i="10" s="1"/>
  <c r="O277" i="10"/>
  <c r="L277" i="10"/>
  <c r="I277" i="10"/>
  <c r="F277" i="10"/>
  <c r="C277" i="10" s="1"/>
  <c r="O276" i="10"/>
  <c r="L276" i="10"/>
  <c r="I276" i="10"/>
  <c r="F276" i="10"/>
  <c r="C276" i="10"/>
  <c r="O275" i="10"/>
  <c r="L275" i="10"/>
  <c r="I275" i="10"/>
  <c r="F275" i="10"/>
  <c r="C275" i="10" s="1"/>
  <c r="N274" i="10"/>
  <c r="M274" i="10"/>
  <c r="O274" i="10" s="1"/>
  <c r="L274" i="10"/>
  <c r="K274" i="10"/>
  <c r="J274" i="10"/>
  <c r="I274" i="10"/>
  <c r="H274" i="10"/>
  <c r="G274" i="10"/>
  <c r="E274" i="10"/>
  <c r="E272" i="10" s="1"/>
  <c r="E271" i="10" s="1"/>
  <c r="D274" i="10"/>
  <c r="F274" i="10" s="1"/>
  <c r="C274" i="10" s="1"/>
  <c r="O273" i="10"/>
  <c r="L273" i="10"/>
  <c r="I273" i="10"/>
  <c r="F273" i="10"/>
  <c r="C273" i="10" s="1"/>
  <c r="N272" i="10"/>
  <c r="K272" i="10"/>
  <c r="K271" i="10" s="1"/>
  <c r="L271" i="10" s="1"/>
  <c r="J272" i="10"/>
  <c r="L272" i="10" s="1"/>
  <c r="H272" i="10"/>
  <c r="G272" i="10"/>
  <c r="G271" i="10" s="1"/>
  <c r="I271" i="10" s="1"/>
  <c r="D272" i="10"/>
  <c r="F272" i="10" s="1"/>
  <c r="N271" i="10"/>
  <c r="J271" i="10"/>
  <c r="H271" i="10"/>
  <c r="D271" i="10"/>
  <c r="F271" i="10" s="1"/>
  <c r="O270" i="10"/>
  <c r="L270" i="10"/>
  <c r="I270" i="10"/>
  <c r="F270" i="10"/>
  <c r="C270" i="10" s="1"/>
  <c r="O269" i="10"/>
  <c r="L269" i="10"/>
  <c r="I269" i="10"/>
  <c r="F269" i="10"/>
  <c r="C269" i="10" s="1"/>
  <c r="O268" i="10"/>
  <c r="L268" i="10"/>
  <c r="I268" i="10"/>
  <c r="F268" i="10"/>
  <c r="C268" i="10"/>
  <c r="O267" i="10"/>
  <c r="L267" i="10"/>
  <c r="I267" i="10"/>
  <c r="F267" i="10"/>
  <c r="C267" i="10" s="1"/>
  <c r="N266" i="10"/>
  <c r="M266" i="10"/>
  <c r="O266" i="10" s="1"/>
  <c r="K266" i="10"/>
  <c r="J266" i="10"/>
  <c r="L266" i="10" s="1"/>
  <c r="I266" i="10"/>
  <c r="H266" i="10"/>
  <c r="G266" i="10"/>
  <c r="E266" i="10"/>
  <c r="D266" i="10"/>
  <c r="F266" i="10" s="1"/>
  <c r="O265" i="10"/>
  <c r="L265" i="10"/>
  <c r="I265" i="10"/>
  <c r="F265" i="10"/>
  <c r="C265" i="10" s="1"/>
  <c r="O264" i="10"/>
  <c r="L264" i="10"/>
  <c r="I264" i="10"/>
  <c r="F264" i="10"/>
  <c r="C264" i="10"/>
  <c r="O263" i="10"/>
  <c r="L263" i="10"/>
  <c r="I263" i="10"/>
  <c r="F263" i="10"/>
  <c r="C263" i="10" s="1"/>
  <c r="N262" i="10"/>
  <c r="M262" i="10"/>
  <c r="M261" i="10" s="1"/>
  <c r="O261" i="10" s="1"/>
  <c r="K262" i="10"/>
  <c r="J262" i="10"/>
  <c r="L262" i="10" s="1"/>
  <c r="I262" i="10"/>
  <c r="H262" i="10"/>
  <c r="G262" i="10"/>
  <c r="E262" i="10"/>
  <c r="E261" i="10" s="1"/>
  <c r="F261" i="10" s="1"/>
  <c r="D262" i="10"/>
  <c r="F262" i="10" s="1"/>
  <c r="N261" i="10"/>
  <c r="K261" i="10"/>
  <c r="J261" i="10"/>
  <c r="L261" i="10" s="1"/>
  <c r="H261" i="10"/>
  <c r="G261" i="10"/>
  <c r="I261" i="10" s="1"/>
  <c r="D261" i="10"/>
  <c r="O260" i="10"/>
  <c r="L260" i="10"/>
  <c r="I260" i="10"/>
  <c r="F260" i="10"/>
  <c r="C260" i="10"/>
  <c r="O259" i="10"/>
  <c r="L259" i="10"/>
  <c r="I259" i="10"/>
  <c r="F259" i="10"/>
  <c r="C259" i="10" s="1"/>
  <c r="O258" i="10"/>
  <c r="L258" i="10"/>
  <c r="I258" i="10"/>
  <c r="C258" i="10" s="1"/>
  <c r="F258" i="10"/>
  <c r="O257" i="10"/>
  <c r="L257" i="10"/>
  <c r="I257" i="10"/>
  <c r="F257" i="10"/>
  <c r="C257" i="10" s="1"/>
  <c r="O256" i="10"/>
  <c r="L256" i="10"/>
  <c r="I256" i="10"/>
  <c r="F256" i="10"/>
  <c r="C256" i="10"/>
  <c r="N255" i="10"/>
  <c r="M255" i="10"/>
  <c r="O255" i="10" s="1"/>
  <c r="K255" i="10"/>
  <c r="J255" i="10"/>
  <c r="L255" i="10" s="1"/>
  <c r="H255" i="10"/>
  <c r="I255" i="10" s="1"/>
  <c r="G255" i="10"/>
  <c r="E255" i="10"/>
  <c r="D255" i="10"/>
  <c r="F255" i="10" s="1"/>
  <c r="C255" i="10" s="1"/>
  <c r="N254" i="10"/>
  <c r="M254" i="10"/>
  <c r="O254" i="10" s="1"/>
  <c r="K254" i="10"/>
  <c r="J254" i="10"/>
  <c r="L254" i="10" s="1"/>
  <c r="H254" i="10"/>
  <c r="G254" i="10"/>
  <c r="I254" i="10" s="1"/>
  <c r="E254" i="10"/>
  <c r="F254" i="10" s="1"/>
  <c r="D254" i="10"/>
  <c r="O253" i="10"/>
  <c r="L253" i="10"/>
  <c r="C253" i="10" s="1"/>
  <c r="I253" i="10"/>
  <c r="F253" i="10"/>
  <c r="O252" i="10"/>
  <c r="L252" i="10"/>
  <c r="I252" i="10"/>
  <c r="F252" i="10"/>
  <c r="C252" i="10"/>
  <c r="O251" i="10"/>
  <c r="L251" i="10"/>
  <c r="I251" i="10"/>
  <c r="F251" i="10"/>
  <c r="C251" i="10" s="1"/>
  <c r="O250" i="10"/>
  <c r="L250" i="10"/>
  <c r="I250" i="10"/>
  <c r="C250" i="10" s="1"/>
  <c r="F250" i="10"/>
  <c r="N249" i="10"/>
  <c r="O249" i="10" s="1"/>
  <c r="M249" i="10"/>
  <c r="K249" i="10"/>
  <c r="J249" i="10"/>
  <c r="L249" i="10" s="1"/>
  <c r="H249" i="10"/>
  <c r="G249" i="10"/>
  <c r="I249" i="10" s="1"/>
  <c r="E249" i="10"/>
  <c r="D249" i="10"/>
  <c r="F249" i="10" s="1"/>
  <c r="O248" i="10"/>
  <c r="L248" i="10"/>
  <c r="I248" i="10"/>
  <c r="F248" i="10"/>
  <c r="C248" i="10"/>
  <c r="O247" i="10"/>
  <c r="L247" i="10"/>
  <c r="I247" i="10"/>
  <c r="F247" i="10"/>
  <c r="C247" i="10" s="1"/>
  <c r="O246" i="10"/>
  <c r="L246" i="10"/>
  <c r="I246" i="10"/>
  <c r="C246" i="10" s="1"/>
  <c r="F246" i="10"/>
  <c r="O245" i="10"/>
  <c r="L245" i="10"/>
  <c r="I245" i="10"/>
  <c r="F245" i="10"/>
  <c r="C245" i="10" s="1"/>
  <c r="O244" i="10"/>
  <c r="L244" i="10"/>
  <c r="I244" i="10"/>
  <c r="F244" i="10"/>
  <c r="C244" i="10"/>
  <c r="O243" i="10"/>
  <c r="L243" i="10"/>
  <c r="I243" i="10"/>
  <c r="F243" i="10"/>
  <c r="C243" i="10" s="1"/>
  <c r="O242" i="10"/>
  <c r="L242" i="10"/>
  <c r="I242" i="10"/>
  <c r="C242" i="10" s="1"/>
  <c r="F242" i="10"/>
  <c r="N241" i="10"/>
  <c r="M241" i="10"/>
  <c r="O241" i="10" s="1"/>
  <c r="K241" i="10"/>
  <c r="J241" i="10"/>
  <c r="L241" i="10" s="1"/>
  <c r="H241" i="10"/>
  <c r="G241" i="10"/>
  <c r="I241" i="10" s="1"/>
  <c r="E241" i="10"/>
  <c r="D241" i="10"/>
  <c r="F241" i="10" s="1"/>
  <c r="C241" i="10" s="1"/>
  <c r="O240" i="10"/>
  <c r="L240" i="10"/>
  <c r="I240" i="10"/>
  <c r="F240" i="10"/>
  <c r="C240" i="10"/>
  <c r="O239" i="10"/>
  <c r="L239" i="10"/>
  <c r="I239" i="10"/>
  <c r="F239" i="10"/>
  <c r="C239" i="10" s="1"/>
  <c r="N238" i="10"/>
  <c r="M238" i="10"/>
  <c r="O238" i="10" s="1"/>
  <c r="K238" i="10"/>
  <c r="J238" i="10"/>
  <c r="L238" i="10" s="1"/>
  <c r="I238" i="10"/>
  <c r="H238" i="10"/>
  <c r="G238" i="10"/>
  <c r="E238" i="10"/>
  <c r="D238" i="10"/>
  <c r="F238" i="10" s="1"/>
  <c r="O237" i="10"/>
  <c r="L237" i="10"/>
  <c r="I237" i="10"/>
  <c r="F237" i="10"/>
  <c r="C237" i="10" s="1"/>
  <c r="N236" i="10"/>
  <c r="M236" i="10"/>
  <c r="O236" i="10" s="1"/>
  <c r="K236" i="10"/>
  <c r="J236" i="10"/>
  <c r="L236" i="10" s="1"/>
  <c r="H236" i="10"/>
  <c r="G236" i="10"/>
  <c r="I236" i="10" s="1"/>
  <c r="E236" i="10"/>
  <c r="F236" i="10" s="1"/>
  <c r="D236" i="10"/>
  <c r="O235" i="10"/>
  <c r="L235" i="10"/>
  <c r="I235" i="10"/>
  <c r="F235" i="10"/>
  <c r="C235" i="10" s="1"/>
  <c r="N234" i="10"/>
  <c r="M234" i="10"/>
  <c r="M233" i="10" s="1"/>
  <c r="O233" i="10" s="1"/>
  <c r="K234" i="10"/>
  <c r="K233" i="10" s="1"/>
  <c r="J234" i="10"/>
  <c r="L234" i="10" s="1"/>
  <c r="H234" i="10"/>
  <c r="G234" i="10"/>
  <c r="G233" i="10" s="1"/>
  <c r="I233" i="10" s="1"/>
  <c r="E234" i="10"/>
  <c r="E233" i="10" s="1"/>
  <c r="D234" i="10"/>
  <c r="F234" i="10" s="1"/>
  <c r="N233" i="10"/>
  <c r="J233" i="10"/>
  <c r="L233" i="10" s="1"/>
  <c r="H233" i="10"/>
  <c r="D233" i="10"/>
  <c r="O232" i="10"/>
  <c r="L232" i="10"/>
  <c r="I232" i="10"/>
  <c r="C232" i="10" s="1"/>
  <c r="F232" i="10"/>
  <c r="O231" i="10"/>
  <c r="L231" i="10"/>
  <c r="I231" i="10"/>
  <c r="F231" i="10"/>
  <c r="C231" i="10" s="1"/>
  <c r="N230" i="10"/>
  <c r="M230" i="10"/>
  <c r="O230" i="10" s="1"/>
  <c r="K230" i="10"/>
  <c r="J230" i="10"/>
  <c r="L230" i="10" s="1"/>
  <c r="H230" i="10"/>
  <c r="G230" i="10"/>
  <c r="I230" i="10" s="1"/>
  <c r="E230" i="10"/>
  <c r="D230" i="10"/>
  <c r="F230" i="10" s="1"/>
  <c r="O229" i="10"/>
  <c r="L229" i="10"/>
  <c r="I229" i="10"/>
  <c r="F229" i="10"/>
  <c r="C229" i="10" s="1"/>
  <c r="O228" i="10"/>
  <c r="L228" i="10"/>
  <c r="I228" i="10"/>
  <c r="C228" i="10" s="1"/>
  <c r="F228" i="10"/>
  <c r="O227" i="10"/>
  <c r="L227" i="10"/>
  <c r="I227" i="10"/>
  <c r="F227" i="10"/>
  <c r="C227" i="10" s="1"/>
  <c r="O226" i="10"/>
  <c r="L226" i="10"/>
  <c r="I226" i="10"/>
  <c r="F226" i="10"/>
  <c r="C226" i="10"/>
  <c r="O225" i="10"/>
  <c r="L225" i="10"/>
  <c r="I225" i="10"/>
  <c r="F225" i="10"/>
  <c r="C225" i="10" s="1"/>
  <c r="O224" i="10"/>
  <c r="L224" i="10"/>
  <c r="I224" i="10"/>
  <c r="C224" i="10" s="1"/>
  <c r="F224" i="10"/>
  <c r="O223" i="10"/>
  <c r="L223" i="10"/>
  <c r="I223" i="10"/>
  <c r="F223" i="10"/>
  <c r="C223" i="10" s="1"/>
  <c r="O222" i="10"/>
  <c r="L222" i="10"/>
  <c r="I222" i="10"/>
  <c r="F222" i="10"/>
  <c r="C222" i="10"/>
  <c r="O221" i="10"/>
  <c r="L221" i="10"/>
  <c r="I221" i="10"/>
  <c r="F221" i="10"/>
  <c r="C221" i="10" s="1"/>
  <c r="O220" i="10"/>
  <c r="L220" i="10"/>
  <c r="I220" i="10"/>
  <c r="C220" i="10" s="1"/>
  <c r="F220" i="10"/>
  <c r="N219" i="10"/>
  <c r="M219" i="10"/>
  <c r="O219" i="10" s="1"/>
  <c r="K219" i="10"/>
  <c r="J219" i="10"/>
  <c r="L219" i="10" s="1"/>
  <c r="H219" i="10"/>
  <c r="G219" i="10"/>
  <c r="I219" i="10" s="1"/>
  <c r="F219" i="10"/>
  <c r="E219" i="10"/>
  <c r="D219" i="10"/>
  <c r="O218" i="10"/>
  <c r="L218" i="10"/>
  <c r="I218" i="10"/>
  <c r="F218" i="10"/>
  <c r="C218" i="10"/>
  <c r="O217" i="10"/>
  <c r="L217" i="10"/>
  <c r="I217" i="10"/>
  <c r="F217" i="10"/>
  <c r="C217" i="10" s="1"/>
  <c r="O216" i="10"/>
  <c r="L216" i="10"/>
  <c r="I216" i="10"/>
  <c r="C216" i="10" s="1"/>
  <c r="F216" i="10"/>
  <c r="O215" i="10"/>
  <c r="L215" i="10"/>
  <c r="I215" i="10"/>
  <c r="F215" i="10"/>
  <c r="C215" i="10" s="1"/>
  <c r="O214" i="10"/>
  <c r="L214" i="10"/>
  <c r="I214" i="10"/>
  <c r="F214" i="10"/>
  <c r="C214" i="10"/>
  <c r="O213" i="10"/>
  <c r="L213" i="10"/>
  <c r="I213" i="10"/>
  <c r="F213" i="10"/>
  <c r="C213" i="10" s="1"/>
  <c r="O212" i="10"/>
  <c r="L212" i="10"/>
  <c r="I212" i="10"/>
  <c r="C212" i="10" s="1"/>
  <c r="F212" i="10"/>
  <c r="O211" i="10"/>
  <c r="L211" i="10"/>
  <c r="I211" i="10"/>
  <c r="F211" i="10"/>
  <c r="C211" i="10" s="1"/>
  <c r="O210" i="10"/>
  <c r="L210" i="10"/>
  <c r="I210" i="10"/>
  <c r="F210" i="10"/>
  <c r="C210" i="10"/>
  <c r="O209" i="10"/>
  <c r="L209" i="10"/>
  <c r="I209" i="10"/>
  <c r="F209" i="10"/>
  <c r="C209" i="10" s="1"/>
  <c r="N208" i="10"/>
  <c r="M208" i="10"/>
  <c r="M207" i="10" s="1"/>
  <c r="K208" i="10"/>
  <c r="J208" i="10"/>
  <c r="L208" i="10" s="1"/>
  <c r="I208" i="10"/>
  <c r="H208" i="10"/>
  <c r="G208" i="10"/>
  <c r="E208" i="10"/>
  <c r="E207" i="10" s="1"/>
  <c r="D208" i="10"/>
  <c r="F208" i="10" s="1"/>
  <c r="N207" i="10"/>
  <c r="K207" i="10"/>
  <c r="J207" i="10"/>
  <c r="L207" i="10" s="1"/>
  <c r="H207" i="10"/>
  <c r="G207" i="10"/>
  <c r="I207" i="10" s="1"/>
  <c r="D207" i="10"/>
  <c r="O206" i="10"/>
  <c r="L206" i="10"/>
  <c r="I206" i="10"/>
  <c r="F206" i="10"/>
  <c r="C206" i="10"/>
  <c r="O205" i="10"/>
  <c r="L205" i="10"/>
  <c r="I205" i="10"/>
  <c r="F205" i="10"/>
  <c r="C205" i="10" s="1"/>
  <c r="O204" i="10"/>
  <c r="L204" i="10"/>
  <c r="I204" i="10"/>
  <c r="C204" i="10" s="1"/>
  <c r="F204" i="10"/>
  <c r="O203" i="10"/>
  <c r="L203" i="10"/>
  <c r="I203" i="10"/>
  <c r="F203" i="10"/>
  <c r="C203" i="10" s="1"/>
  <c r="O202" i="10"/>
  <c r="L202" i="10"/>
  <c r="I202" i="10"/>
  <c r="F202" i="10"/>
  <c r="C202" i="10"/>
  <c r="N201" i="10"/>
  <c r="M201" i="10"/>
  <c r="O201" i="10" s="1"/>
  <c r="L201" i="10"/>
  <c r="K201" i="10"/>
  <c r="J201" i="10"/>
  <c r="H201" i="10"/>
  <c r="I201" i="10" s="1"/>
  <c r="G201" i="10"/>
  <c r="E201" i="10"/>
  <c r="D201" i="10"/>
  <c r="F201" i="10" s="1"/>
  <c r="O200" i="10"/>
  <c r="L200" i="10"/>
  <c r="I200" i="10"/>
  <c r="C200" i="10" s="1"/>
  <c r="F200" i="10"/>
  <c r="N199" i="10"/>
  <c r="N198" i="10" s="1"/>
  <c r="N197" i="10" s="1"/>
  <c r="M199" i="10"/>
  <c r="O199" i="10" s="1"/>
  <c r="K199" i="10"/>
  <c r="J199" i="10"/>
  <c r="J198" i="10" s="1"/>
  <c r="H199" i="10"/>
  <c r="G199" i="10"/>
  <c r="I199" i="10" s="1"/>
  <c r="F199" i="10"/>
  <c r="E199" i="10"/>
  <c r="D199" i="10"/>
  <c r="D198" i="10" s="1"/>
  <c r="K198" i="10"/>
  <c r="K197" i="10" s="1"/>
  <c r="H198" i="10"/>
  <c r="G198" i="10"/>
  <c r="H197" i="10"/>
  <c r="O196" i="10"/>
  <c r="L196" i="10"/>
  <c r="I196" i="10"/>
  <c r="C196" i="10" s="1"/>
  <c r="F196" i="10"/>
  <c r="N195" i="10"/>
  <c r="N194" i="10" s="1"/>
  <c r="O194" i="10" s="1"/>
  <c r="M195" i="10"/>
  <c r="K195" i="10"/>
  <c r="J195" i="10"/>
  <c r="J194" i="10" s="1"/>
  <c r="H195" i="10"/>
  <c r="H194" i="10" s="1"/>
  <c r="G195" i="10"/>
  <c r="I195" i="10" s="1"/>
  <c r="F195" i="10"/>
  <c r="E195" i="10"/>
  <c r="D195" i="10"/>
  <c r="D194" i="10" s="1"/>
  <c r="F194" i="10" s="1"/>
  <c r="M194" i="10"/>
  <c r="K194" i="10"/>
  <c r="G194" i="10"/>
  <c r="I194" i="10" s="1"/>
  <c r="E194" i="10"/>
  <c r="O193" i="10"/>
  <c r="L193" i="10"/>
  <c r="I193" i="10"/>
  <c r="F193" i="10"/>
  <c r="O192" i="10"/>
  <c r="L192" i="10"/>
  <c r="I192" i="10"/>
  <c r="C192" i="10" s="1"/>
  <c r="F192" i="10"/>
  <c r="N191" i="10"/>
  <c r="O191" i="10" s="1"/>
  <c r="M191" i="10"/>
  <c r="K191" i="10"/>
  <c r="J191" i="10"/>
  <c r="L191" i="10" s="1"/>
  <c r="H191" i="10"/>
  <c r="H190" i="10" s="1"/>
  <c r="G191" i="10"/>
  <c r="E191" i="10"/>
  <c r="E190" i="10" s="1"/>
  <c r="D191" i="10"/>
  <c r="F191" i="10" s="1"/>
  <c r="N190" i="10"/>
  <c r="M190" i="10"/>
  <c r="O190" i="10" s="1"/>
  <c r="K190" i="10"/>
  <c r="J190" i="10"/>
  <c r="L190" i="10" s="1"/>
  <c r="O189" i="10"/>
  <c r="L189" i="10"/>
  <c r="I189" i="10"/>
  <c r="F189" i="10"/>
  <c r="C189" i="10"/>
  <c r="O188" i="10"/>
  <c r="L188" i="10"/>
  <c r="I188" i="10"/>
  <c r="F188" i="10"/>
  <c r="C188" i="10" s="1"/>
  <c r="N187" i="10"/>
  <c r="M187" i="10"/>
  <c r="O187" i="10" s="1"/>
  <c r="L187" i="10"/>
  <c r="K187" i="10"/>
  <c r="J187" i="10"/>
  <c r="I187" i="10"/>
  <c r="H187" i="10"/>
  <c r="G187" i="10"/>
  <c r="E187" i="10"/>
  <c r="D187" i="10"/>
  <c r="F187" i="10" s="1"/>
  <c r="C187" i="10" s="1"/>
  <c r="O186" i="10"/>
  <c r="L186" i="10"/>
  <c r="I186" i="10"/>
  <c r="C186" i="10" s="1"/>
  <c r="F186" i="10"/>
  <c r="O185" i="10"/>
  <c r="L185" i="10"/>
  <c r="I185" i="10"/>
  <c r="F185" i="10"/>
  <c r="C185" i="10"/>
  <c r="O184" i="10"/>
  <c r="L184" i="10"/>
  <c r="I184" i="10"/>
  <c r="F184" i="10"/>
  <c r="C184" i="10" s="1"/>
  <c r="O183" i="10"/>
  <c r="L183" i="10"/>
  <c r="I183" i="10"/>
  <c r="F183" i="10"/>
  <c r="C183" i="10" s="1"/>
  <c r="N182" i="10"/>
  <c r="M182" i="10"/>
  <c r="O182" i="10" s="1"/>
  <c r="K182" i="10"/>
  <c r="J182" i="10"/>
  <c r="L182" i="10" s="1"/>
  <c r="I182" i="10"/>
  <c r="H182" i="10"/>
  <c r="G182" i="10"/>
  <c r="F182" i="10"/>
  <c r="C182" i="10" s="1"/>
  <c r="E182" i="10"/>
  <c r="D182" i="10"/>
  <c r="O181" i="10"/>
  <c r="L181" i="10"/>
  <c r="I181" i="10"/>
  <c r="F181" i="10"/>
  <c r="C181" i="10"/>
  <c r="O180" i="10"/>
  <c r="L180" i="10"/>
  <c r="I180" i="10"/>
  <c r="F180" i="10"/>
  <c r="C180" i="10" s="1"/>
  <c r="O179" i="10"/>
  <c r="L179" i="10"/>
  <c r="I179" i="10"/>
  <c r="F179" i="10"/>
  <c r="C179" i="10" s="1"/>
  <c r="N178" i="10"/>
  <c r="N177" i="10" s="1"/>
  <c r="N176" i="10" s="1"/>
  <c r="M178" i="10"/>
  <c r="O178" i="10" s="1"/>
  <c r="K178" i="10"/>
  <c r="J178" i="10"/>
  <c r="J177" i="10" s="1"/>
  <c r="I178" i="10"/>
  <c r="H178" i="10"/>
  <c r="G178" i="10"/>
  <c r="F178" i="10"/>
  <c r="E178" i="10"/>
  <c r="E177" i="10" s="1"/>
  <c r="D178" i="10"/>
  <c r="K177" i="10"/>
  <c r="K176" i="10" s="1"/>
  <c r="H177" i="10"/>
  <c r="G177" i="10"/>
  <c r="G176" i="10" s="1"/>
  <c r="I176" i="10" s="1"/>
  <c r="D177" i="10"/>
  <c r="H176" i="10"/>
  <c r="D176" i="10"/>
  <c r="O175" i="10"/>
  <c r="L175" i="10"/>
  <c r="I175" i="10"/>
  <c r="F175" i="10"/>
  <c r="C175" i="10" s="1"/>
  <c r="O174" i="10"/>
  <c r="L174" i="10"/>
  <c r="I174" i="10"/>
  <c r="C174" i="10" s="1"/>
  <c r="F174" i="10"/>
  <c r="O173" i="10"/>
  <c r="L173" i="10"/>
  <c r="I173" i="10"/>
  <c r="F173" i="10"/>
  <c r="C173" i="10"/>
  <c r="O172" i="10"/>
  <c r="L172" i="10"/>
  <c r="I172" i="10"/>
  <c r="F172" i="10"/>
  <c r="C172" i="10" s="1"/>
  <c r="O171" i="10"/>
  <c r="L171" i="10"/>
  <c r="I171" i="10"/>
  <c r="F171" i="10"/>
  <c r="C171" i="10" s="1"/>
  <c r="O170" i="10"/>
  <c r="L170" i="10"/>
  <c r="I170" i="10"/>
  <c r="C170" i="10" s="1"/>
  <c r="F170" i="10"/>
  <c r="O169" i="10"/>
  <c r="N169" i="10"/>
  <c r="N168" i="10" s="1"/>
  <c r="O168" i="10" s="1"/>
  <c r="M169" i="10"/>
  <c r="K169" i="10"/>
  <c r="K168" i="10" s="1"/>
  <c r="K78" i="10" s="1"/>
  <c r="J169" i="10"/>
  <c r="L169" i="10" s="1"/>
  <c r="H169" i="10"/>
  <c r="G169" i="10"/>
  <c r="G168" i="10" s="1"/>
  <c r="I168" i="10" s="1"/>
  <c r="F169" i="10"/>
  <c r="E169" i="10"/>
  <c r="D169" i="10"/>
  <c r="M168" i="10"/>
  <c r="H168" i="10"/>
  <c r="E168" i="10"/>
  <c r="D168" i="10"/>
  <c r="F168" i="10" s="1"/>
  <c r="O167" i="10"/>
  <c r="L167" i="10"/>
  <c r="I167" i="10"/>
  <c r="F167" i="10"/>
  <c r="C167" i="10" s="1"/>
  <c r="O166" i="10"/>
  <c r="L166" i="10"/>
  <c r="I166" i="10"/>
  <c r="C166" i="10" s="1"/>
  <c r="F166" i="10"/>
  <c r="O165" i="10"/>
  <c r="L165" i="10"/>
  <c r="I165" i="10"/>
  <c r="F165" i="10"/>
  <c r="C165" i="10"/>
  <c r="O164" i="10"/>
  <c r="L164" i="10"/>
  <c r="I164" i="10"/>
  <c r="F164" i="10"/>
  <c r="C164" i="10" s="1"/>
  <c r="N163" i="10"/>
  <c r="M163" i="10"/>
  <c r="O163" i="10" s="1"/>
  <c r="L163" i="10"/>
  <c r="K163" i="10"/>
  <c r="J163" i="10"/>
  <c r="I163" i="10"/>
  <c r="H163" i="10"/>
  <c r="G163" i="10"/>
  <c r="E163" i="10"/>
  <c r="D163" i="10"/>
  <c r="F163" i="10" s="1"/>
  <c r="C163" i="10" s="1"/>
  <c r="O162" i="10"/>
  <c r="L162" i="10"/>
  <c r="I162" i="10"/>
  <c r="C162" i="10" s="1"/>
  <c r="F162" i="10"/>
  <c r="O161" i="10"/>
  <c r="L161" i="10"/>
  <c r="I161" i="10"/>
  <c r="F161" i="10"/>
  <c r="C161" i="10"/>
  <c r="O160" i="10"/>
  <c r="L160" i="10"/>
  <c r="I160" i="10"/>
  <c r="F160" i="10"/>
  <c r="C160" i="10" s="1"/>
  <c r="O159" i="10"/>
  <c r="L159" i="10"/>
  <c r="I159" i="10"/>
  <c r="F159" i="10"/>
  <c r="C159" i="10" s="1"/>
  <c r="O158" i="10"/>
  <c r="L158" i="10"/>
  <c r="I158" i="10"/>
  <c r="C158" i="10" s="1"/>
  <c r="F158" i="10"/>
  <c r="O157" i="10"/>
  <c r="L157" i="10"/>
  <c r="I157" i="10"/>
  <c r="F157" i="10"/>
  <c r="C157" i="10"/>
  <c r="O156" i="10"/>
  <c r="L156" i="10"/>
  <c r="I156" i="10"/>
  <c r="F156" i="10"/>
  <c r="C156" i="10" s="1"/>
  <c r="O155" i="10"/>
  <c r="L155" i="10"/>
  <c r="I155" i="10"/>
  <c r="F155" i="10"/>
  <c r="C155" i="10" s="1"/>
  <c r="N154" i="10"/>
  <c r="M154" i="10"/>
  <c r="O154" i="10" s="1"/>
  <c r="K154" i="10"/>
  <c r="J154" i="10"/>
  <c r="L154" i="10" s="1"/>
  <c r="I154" i="10"/>
  <c r="H154" i="10"/>
  <c r="G154" i="10"/>
  <c r="F154" i="10"/>
  <c r="C154" i="10" s="1"/>
  <c r="E154" i="10"/>
  <c r="D154" i="10"/>
  <c r="O153" i="10"/>
  <c r="L153" i="10"/>
  <c r="I153" i="10"/>
  <c r="F153" i="10"/>
  <c r="C153" i="10"/>
  <c r="O152" i="10"/>
  <c r="L152" i="10"/>
  <c r="I152" i="10"/>
  <c r="F152" i="10"/>
  <c r="C152" i="10" s="1"/>
  <c r="O151" i="10"/>
  <c r="L151" i="10"/>
  <c r="I151" i="10"/>
  <c r="F151" i="10"/>
  <c r="C151" i="10" s="1"/>
  <c r="O150" i="10"/>
  <c r="L150" i="10"/>
  <c r="I150" i="10"/>
  <c r="C150" i="10" s="1"/>
  <c r="F150" i="10"/>
  <c r="O149" i="10"/>
  <c r="L149" i="10"/>
  <c r="I149" i="10"/>
  <c r="F149" i="10"/>
  <c r="C149" i="10"/>
  <c r="O148" i="10"/>
  <c r="L148" i="10"/>
  <c r="I148" i="10"/>
  <c r="F148" i="10"/>
  <c r="C148" i="10" s="1"/>
  <c r="N147" i="10"/>
  <c r="M147" i="10"/>
  <c r="O147" i="10" s="1"/>
  <c r="L147" i="10"/>
  <c r="K147" i="10"/>
  <c r="J147" i="10"/>
  <c r="I147" i="10"/>
  <c r="H147" i="10"/>
  <c r="G147" i="10"/>
  <c r="E147" i="10"/>
  <c r="D147" i="10"/>
  <c r="F147" i="10" s="1"/>
  <c r="C147" i="10" s="1"/>
  <c r="O146" i="10"/>
  <c r="L146" i="10"/>
  <c r="I146" i="10"/>
  <c r="C146" i="10" s="1"/>
  <c r="F146" i="10"/>
  <c r="O145" i="10"/>
  <c r="L145" i="10"/>
  <c r="I145" i="10"/>
  <c r="F145" i="10"/>
  <c r="C145" i="10"/>
  <c r="O144" i="10"/>
  <c r="N144" i="10"/>
  <c r="M144" i="10"/>
  <c r="L144" i="10"/>
  <c r="K144" i="10"/>
  <c r="J144" i="10"/>
  <c r="H144" i="10"/>
  <c r="G144" i="10"/>
  <c r="I144" i="10" s="1"/>
  <c r="E144" i="10"/>
  <c r="D144" i="10"/>
  <c r="F144" i="10" s="1"/>
  <c r="C144" i="10" s="1"/>
  <c r="O143" i="10"/>
  <c r="L143" i="10"/>
  <c r="I143" i="10"/>
  <c r="F143" i="10"/>
  <c r="C143" i="10" s="1"/>
  <c r="O142" i="10"/>
  <c r="L142" i="10"/>
  <c r="I142" i="10"/>
  <c r="C142" i="10" s="1"/>
  <c r="F142" i="10"/>
  <c r="O141" i="10"/>
  <c r="L141" i="10"/>
  <c r="I141" i="10"/>
  <c r="F141" i="10"/>
  <c r="C141" i="10"/>
  <c r="O140" i="10"/>
  <c r="L140" i="10"/>
  <c r="I140" i="10"/>
  <c r="F140" i="10"/>
  <c r="C140" i="10" s="1"/>
  <c r="N139" i="10"/>
  <c r="M139" i="10"/>
  <c r="O139" i="10" s="1"/>
  <c r="L139" i="10"/>
  <c r="K139" i="10"/>
  <c r="J139" i="10"/>
  <c r="I139" i="10"/>
  <c r="H139" i="10"/>
  <c r="H133" i="10" s="1"/>
  <c r="G139" i="10"/>
  <c r="E139" i="10"/>
  <c r="D139" i="10"/>
  <c r="F139" i="10" s="1"/>
  <c r="C139" i="10" s="1"/>
  <c r="O138" i="10"/>
  <c r="L138" i="10"/>
  <c r="I138" i="10"/>
  <c r="C138" i="10" s="1"/>
  <c r="F138" i="10"/>
  <c r="O137" i="10"/>
  <c r="L137" i="10"/>
  <c r="I137" i="10"/>
  <c r="F137" i="10"/>
  <c r="C137" i="10"/>
  <c r="O136" i="10"/>
  <c r="L136" i="10"/>
  <c r="I136" i="10"/>
  <c r="F136" i="10"/>
  <c r="C136" i="10" s="1"/>
  <c r="O135" i="10"/>
  <c r="L135" i="10"/>
  <c r="I135" i="10"/>
  <c r="F135" i="10"/>
  <c r="C135" i="10" s="1"/>
  <c r="N134" i="10"/>
  <c r="N133" i="10" s="1"/>
  <c r="M134" i="10"/>
  <c r="O134" i="10" s="1"/>
  <c r="K134" i="10"/>
  <c r="J134" i="10"/>
  <c r="J133" i="10" s="1"/>
  <c r="L133" i="10" s="1"/>
  <c r="I134" i="10"/>
  <c r="H134" i="10"/>
  <c r="G134" i="10"/>
  <c r="F134" i="10"/>
  <c r="E134" i="10"/>
  <c r="E133" i="10" s="1"/>
  <c r="D134" i="10"/>
  <c r="K133" i="10"/>
  <c r="G133" i="10"/>
  <c r="I133" i="10" s="1"/>
  <c r="O132" i="10"/>
  <c r="L132" i="10"/>
  <c r="I132" i="10"/>
  <c r="F132" i="10"/>
  <c r="C132" i="10" s="1"/>
  <c r="N131" i="10"/>
  <c r="M131" i="10"/>
  <c r="O131" i="10" s="1"/>
  <c r="L131" i="10"/>
  <c r="K131" i="10"/>
  <c r="J131" i="10"/>
  <c r="I131" i="10"/>
  <c r="H131" i="10"/>
  <c r="G131" i="10"/>
  <c r="E131" i="10"/>
  <c r="D131" i="10"/>
  <c r="F131" i="10" s="1"/>
  <c r="C131" i="10" s="1"/>
  <c r="O130" i="10"/>
  <c r="L130" i="10"/>
  <c r="I130" i="10"/>
  <c r="F130" i="10"/>
  <c r="C130" i="10" s="1"/>
  <c r="O129" i="10"/>
  <c r="L129" i="10"/>
  <c r="I129" i="10"/>
  <c r="F129" i="10"/>
  <c r="C129" i="10"/>
  <c r="O128" i="10"/>
  <c r="L128" i="10"/>
  <c r="I128" i="10"/>
  <c r="F128" i="10"/>
  <c r="C128" i="10" s="1"/>
  <c r="O127" i="10"/>
  <c r="L127" i="10"/>
  <c r="I127" i="10"/>
  <c r="F127" i="10"/>
  <c r="C127" i="10" s="1"/>
  <c r="O126" i="10"/>
  <c r="L126" i="10"/>
  <c r="I126" i="10"/>
  <c r="F126" i="10"/>
  <c r="C126" i="10" s="1"/>
  <c r="O125" i="10"/>
  <c r="N125" i="10"/>
  <c r="M125" i="10"/>
  <c r="K125" i="10"/>
  <c r="J125" i="10"/>
  <c r="L125" i="10" s="1"/>
  <c r="H125" i="10"/>
  <c r="G125" i="10"/>
  <c r="I125" i="10" s="1"/>
  <c r="F125" i="10"/>
  <c r="E125" i="10"/>
  <c r="D125" i="10"/>
  <c r="O124" i="10"/>
  <c r="L124" i="10"/>
  <c r="I124" i="10"/>
  <c r="F124" i="10"/>
  <c r="C124" i="10" s="1"/>
  <c r="O123" i="10"/>
  <c r="L123" i="10"/>
  <c r="I123" i="10"/>
  <c r="F123" i="10"/>
  <c r="C123" i="10" s="1"/>
  <c r="O122" i="10"/>
  <c r="L122" i="10"/>
  <c r="I122" i="10"/>
  <c r="F122" i="10"/>
  <c r="C122" i="10" s="1"/>
  <c r="O121" i="10"/>
  <c r="L121" i="10"/>
  <c r="I121" i="10"/>
  <c r="F121" i="10"/>
  <c r="C121" i="10"/>
  <c r="O120" i="10"/>
  <c r="L120" i="10"/>
  <c r="I120" i="10"/>
  <c r="F120" i="10"/>
  <c r="C120" i="10" s="1"/>
  <c r="N119" i="10"/>
  <c r="M119" i="10"/>
  <c r="O119" i="10" s="1"/>
  <c r="L119" i="10"/>
  <c r="K119" i="10"/>
  <c r="J119" i="10"/>
  <c r="I119" i="10"/>
  <c r="H119" i="10"/>
  <c r="G119" i="10"/>
  <c r="E119" i="10"/>
  <c r="D119" i="10"/>
  <c r="F119" i="10" s="1"/>
  <c r="C119" i="10" s="1"/>
  <c r="O118" i="10"/>
  <c r="L118" i="10"/>
  <c r="I118" i="10"/>
  <c r="C118" i="10" s="1"/>
  <c r="F118" i="10"/>
  <c r="O117" i="10"/>
  <c r="L117" i="10"/>
  <c r="I117" i="10"/>
  <c r="F117" i="10"/>
  <c r="C117" i="10"/>
  <c r="O116" i="10"/>
  <c r="L116" i="10"/>
  <c r="I116" i="10"/>
  <c r="F116" i="10"/>
  <c r="C116" i="10" s="1"/>
  <c r="N115" i="10"/>
  <c r="M115" i="10"/>
  <c r="O115" i="10" s="1"/>
  <c r="L115" i="10"/>
  <c r="K115" i="10"/>
  <c r="J115" i="10"/>
  <c r="I115" i="10"/>
  <c r="H115" i="10"/>
  <c r="G115" i="10"/>
  <c r="E115" i="10"/>
  <c r="D115" i="10"/>
  <c r="F115" i="10" s="1"/>
  <c r="C115" i="10" s="1"/>
  <c r="O114" i="10"/>
  <c r="L114" i="10"/>
  <c r="I114" i="10"/>
  <c r="F114" i="10"/>
  <c r="C114" i="10" s="1"/>
  <c r="O113" i="10"/>
  <c r="L113" i="10"/>
  <c r="I113" i="10"/>
  <c r="F113" i="10"/>
  <c r="C113" i="10"/>
  <c r="O112" i="10"/>
  <c r="L112" i="10"/>
  <c r="I112" i="10"/>
  <c r="F112" i="10"/>
  <c r="C112" i="10" s="1"/>
  <c r="O111" i="10"/>
  <c r="L111" i="10"/>
  <c r="I111" i="10"/>
  <c r="F111" i="10"/>
  <c r="C111" i="10" s="1"/>
  <c r="O110" i="10"/>
  <c r="L110" i="10"/>
  <c r="I110" i="10"/>
  <c r="F110" i="10"/>
  <c r="C110" i="10" s="1"/>
  <c r="O109" i="10"/>
  <c r="L109" i="10"/>
  <c r="I109" i="10"/>
  <c r="F109" i="10"/>
  <c r="C109" i="10"/>
  <c r="O108" i="10"/>
  <c r="L108" i="10"/>
  <c r="I108" i="10"/>
  <c r="F108" i="10"/>
  <c r="C108" i="10" s="1"/>
  <c r="O107" i="10"/>
  <c r="L107" i="10"/>
  <c r="I107" i="10"/>
  <c r="F107" i="10"/>
  <c r="C107" i="10" s="1"/>
  <c r="N106" i="10"/>
  <c r="M106" i="10"/>
  <c r="O106" i="10" s="1"/>
  <c r="K106" i="10"/>
  <c r="J106" i="10"/>
  <c r="L106" i="10" s="1"/>
  <c r="H106" i="10"/>
  <c r="G106" i="10"/>
  <c r="I106" i="10" s="1"/>
  <c r="F106" i="10"/>
  <c r="C106" i="10" s="1"/>
  <c r="E106" i="10"/>
  <c r="D106" i="10"/>
  <c r="O105" i="10"/>
  <c r="L105" i="10"/>
  <c r="I105" i="10"/>
  <c r="F105" i="10"/>
  <c r="C105" i="10"/>
  <c r="O104" i="10"/>
  <c r="L104" i="10"/>
  <c r="I104" i="10"/>
  <c r="F104" i="10"/>
  <c r="C104" i="10" s="1"/>
  <c r="O103" i="10"/>
  <c r="L103" i="10"/>
  <c r="I103" i="10"/>
  <c r="C103" i="10" s="1"/>
  <c r="F103" i="10"/>
  <c r="O102" i="10"/>
  <c r="L102" i="10"/>
  <c r="I102" i="10"/>
  <c r="F102" i="10"/>
  <c r="C102" i="10" s="1"/>
  <c r="O101" i="10"/>
  <c r="L101" i="10"/>
  <c r="I101" i="10"/>
  <c r="F101" i="10"/>
  <c r="C101" i="10"/>
  <c r="O100" i="10"/>
  <c r="L100" i="10"/>
  <c r="I100" i="10"/>
  <c r="F100" i="10"/>
  <c r="C100" i="10" s="1"/>
  <c r="O99" i="10"/>
  <c r="L99" i="10"/>
  <c r="I99" i="10"/>
  <c r="C99" i="10" s="1"/>
  <c r="F99" i="10"/>
  <c r="N98" i="10"/>
  <c r="O98" i="10" s="1"/>
  <c r="M98" i="10"/>
  <c r="K98" i="10"/>
  <c r="J98" i="10"/>
  <c r="L98" i="10" s="1"/>
  <c r="H98" i="10"/>
  <c r="G98" i="10"/>
  <c r="I98" i="10" s="1"/>
  <c r="F98" i="10"/>
  <c r="E98" i="10"/>
  <c r="D98" i="10"/>
  <c r="O97" i="10"/>
  <c r="L97" i="10"/>
  <c r="I97" i="10"/>
  <c r="F97" i="10"/>
  <c r="C97" i="10"/>
  <c r="O96" i="10"/>
  <c r="L96" i="10"/>
  <c r="I96" i="10"/>
  <c r="F96" i="10"/>
  <c r="C96" i="10" s="1"/>
  <c r="O95" i="10"/>
  <c r="L95" i="10"/>
  <c r="I95" i="10"/>
  <c r="C95" i="10" s="1"/>
  <c r="F95" i="10"/>
  <c r="O94" i="10"/>
  <c r="L94" i="10"/>
  <c r="I94" i="10"/>
  <c r="F94" i="10"/>
  <c r="O93" i="10"/>
  <c r="L93" i="10"/>
  <c r="I93" i="10"/>
  <c r="F93" i="10"/>
  <c r="C93" i="10"/>
  <c r="N92" i="10"/>
  <c r="M92" i="10"/>
  <c r="O92" i="10" s="1"/>
  <c r="L92" i="10"/>
  <c r="K92" i="10"/>
  <c r="J92" i="10"/>
  <c r="H92" i="10"/>
  <c r="H86" i="10" s="1"/>
  <c r="G92" i="10"/>
  <c r="E92" i="10"/>
  <c r="D92" i="10"/>
  <c r="O91" i="10"/>
  <c r="L91" i="10"/>
  <c r="I91" i="10"/>
  <c r="C91" i="10" s="1"/>
  <c r="F91" i="10"/>
  <c r="O90" i="10"/>
  <c r="L90" i="10"/>
  <c r="I90" i="10"/>
  <c r="F90" i="10"/>
  <c r="C90" i="10" s="1"/>
  <c r="O89" i="10"/>
  <c r="L89" i="10"/>
  <c r="I89" i="10"/>
  <c r="F89" i="10"/>
  <c r="C89" i="10"/>
  <c r="O88" i="10"/>
  <c r="L88" i="10"/>
  <c r="I88" i="10"/>
  <c r="F88" i="10"/>
  <c r="C88" i="10" s="1"/>
  <c r="N87" i="10"/>
  <c r="M87" i="10"/>
  <c r="K87" i="10"/>
  <c r="J87" i="10"/>
  <c r="L87" i="10" s="1"/>
  <c r="I87" i="10"/>
  <c r="H87" i="10"/>
  <c r="G87" i="10"/>
  <c r="E87" i="10"/>
  <c r="E86" i="10" s="1"/>
  <c r="D87" i="10"/>
  <c r="N86" i="10"/>
  <c r="K86" i="10"/>
  <c r="J86" i="10"/>
  <c r="L86" i="10" s="1"/>
  <c r="G86" i="10"/>
  <c r="O85" i="10"/>
  <c r="L85" i="10"/>
  <c r="I85" i="10"/>
  <c r="F85" i="10"/>
  <c r="C85" i="10"/>
  <c r="O84" i="10"/>
  <c r="L84" i="10"/>
  <c r="I84" i="10"/>
  <c r="F84" i="10"/>
  <c r="C84" i="10" s="1"/>
  <c r="N83" i="10"/>
  <c r="M83" i="10"/>
  <c r="O83" i="10" s="1"/>
  <c r="K83" i="10"/>
  <c r="J83" i="10"/>
  <c r="L83" i="10" s="1"/>
  <c r="I83" i="10"/>
  <c r="H83" i="10"/>
  <c r="G83" i="10"/>
  <c r="E83" i="10"/>
  <c r="F83" i="10" s="1"/>
  <c r="C83" i="10" s="1"/>
  <c r="D83" i="10"/>
  <c r="O82" i="10"/>
  <c r="L82" i="10"/>
  <c r="C82" i="10" s="1"/>
  <c r="I82" i="10"/>
  <c r="F82" i="10"/>
  <c r="O81" i="10"/>
  <c r="L81" i="10"/>
  <c r="I81" i="10"/>
  <c r="F81" i="10"/>
  <c r="C81" i="10"/>
  <c r="N80" i="10"/>
  <c r="M80" i="10"/>
  <c r="O80" i="10" s="1"/>
  <c r="L80" i="10"/>
  <c r="K80" i="10"/>
  <c r="J80" i="10"/>
  <c r="H80" i="10"/>
  <c r="G80" i="10"/>
  <c r="E80" i="10"/>
  <c r="D80" i="10"/>
  <c r="N79" i="10"/>
  <c r="M79" i="10"/>
  <c r="K79" i="10"/>
  <c r="J79" i="10"/>
  <c r="L79" i="10" s="1"/>
  <c r="G79" i="10"/>
  <c r="N78" i="10"/>
  <c r="O77" i="10"/>
  <c r="L77" i="10"/>
  <c r="I77" i="10"/>
  <c r="F77" i="10"/>
  <c r="C77" i="10" s="1"/>
  <c r="O76" i="10"/>
  <c r="L76" i="10"/>
  <c r="I76" i="10"/>
  <c r="C76" i="10" s="1"/>
  <c r="F76" i="10"/>
  <c r="O75" i="10"/>
  <c r="L75" i="10"/>
  <c r="I75" i="10"/>
  <c r="F75" i="10"/>
  <c r="C75" i="10"/>
  <c r="O74" i="10"/>
  <c r="L74" i="10"/>
  <c r="I74" i="10"/>
  <c r="F74" i="10"/>
  <c r="C74" i="10" s="1"/>
  <c r="O73" i="10"/>
  <c r="L73" i="10"/>
  <c r="I73" i="10"/>
  <c r="F73" i="10"/>
  <c r="C73" i="10" s="1"/>
  <c r="N72" i="10"/>
  <c r="N70" i="10" s="1"/>
  <c r="N56" i="10" s="1"/>
  <c r="N55" i="10" s="1"/>
  <c r="N54" i="10" s="1"/>
  <c r="N53" i="10" s="1"/>
  <c r="M72" i="10"/>
  <c r="O72" i="10" s="1"/>
  <c r="K72" i="10"/>
  <c r="J72" i="10"/>
  <c r="L72" i="10" s="1"/>
  <c r="I72" i="10"/>
  <c r="H72" i="10"/>
  <c r="G72" i="10"/>
  <c r="F72" i="10"/>
  <c r="C72" i="10" s="1"/>
  <c r="E72" i="10"/>
  <c r="E70" i="10" s="1"/>
  <c r="D72" i="10"/>
  <c r="O71" i="10"/>
  <c r="L71" i="10"/>
  <c r="I71" i="10"/>
  <c r="F71" i="10"/>
  <c r="C71" i="10"/>
  <c r="K70" i="10"/>
  <c r="H70" i="10"/>
  <c r="G70" i="10"/>
  <c r="I70" i="10" s="1"/>
  <c r="D70" i="10"/>
  <c r="F70" i="10" s="1"/>
  <c r="O69" i="10"/>
  <c r="L69" i="10"/>
  <c r="I69" i="10"/>
  <c r="F69" i="10"/>
  <c r="C69" i="10" s="1"/>
  <c r="O68" i="10"/>
  <c r="L68" i="10"/>
  <c r="I68" i="10"/>
  <c r="C68" i="10" s="1"/>
  <c r="F68" i="10"/>
  <c r="O67" i="10"/>
  <c r="L67" i="10"/>
  <c r="I67" i="10"/>
  <c r="F67" i="10"/>
  <c r="C67" i="10"/>
  <c r="O66" i="10"/>
  <c r="L66" i="10"/>
  <c r="I66" i="10"/>
  <c r="F66" i="10"/>
  <c r="C66" i="10" s="1"/>
  <c r="O65" i="10"/>
  <c r="L65" i="10"/>
  <c r="I65" i="10"/>
  <c r="F65" i="10"/>
  <c r="C65" i="10" s="1"/>
  <c r="O64" i="10"/>
  <c r="L64" i="10"/>
  <c r="I64" i="10"/>
  <c r="C64" i="10" s="1"/>
  <c r="F64" i="10"/>
  <c r="O63" i="10"/>
  <c r="L63" i="10"/>
  <c r="I63" i="10"/>
  <c r="F63" i="10"/>
  <c r="C63" i="10"/>
  <c r="O62" i="10"/>
  <c r="L62" i="10"/>
  <c r="I62" i="10"/>
  <c r="F62" i="10"/>
  <c r="C62" i="10" s="1"/>
  <c r="N61" i="10"/>
  <c r="M61" i="10"/>
  <c r="O61" i="10" s="1"/>
  <c r="L61" i="10"/>
  <c r="K61" i="10"/>
  <c r="J61" i="10"/>
  <c r="I61" i="10"/>
  <c r="H61" i="10"/>
  <c r="G61" i="10"/>
  <c r="E61" i="10"/>
  <c r="D61" i="10"/>
  <c r="F61" i="10" s="1"/>
  <c r="C61" i="10" s="1"/>
  <c r="O60" i="10"/>
  <c r="L60" i="10"/>
  <c r="I60" i="10"/>
  <c r="C60" i="10" s="1"/>
  <c r="F60" i="10"/>
  <c r="O59" i="10"/>
  <c r="L59" i="10"/>
  <c r="I59" i="10"/>
  <c r="F59" i="10"/>
  <c r="C59" i="10"/>
  <c r="O58" i="10"/>
  <c r="N58" i="10"/>
  <c r="M58" i="10"/>
  <c r="L58" i="10"/>
  <c r="K58" i="10"/>
  <c r="K57" i="10" s="1"/>
  <c r="J58" i="10"/>
  <c r="H58" i="10"/>
  <c r="H57" i="10" s="1"/>
  <c r="H56" i="10" s="1"/>
  <c r="G58" i="10"/>
  <c r="I58" i="10" s="1"/>
  <c r="E58" i="10"/>
  <c r="D58" i="10"/>
  <c r="D57" i="10" s="1"/>
  <c r="N57" i="10"/>
  <c r="M57" i="10"/>
  <c r="J57" i="10"/>
  <c r="E57" i="10"/>
  <c r="E56" i="10" s="1"/>
  <c r="O50" i="10"/>
  <c r="C50" i="10"/>
  <c r="O49" i="10"/>
  <c r="C49" i="10" s="1"/>
  <c r="N48" i="10"/>
  <c r="M48" i="10"/>
  <c r="L47" i="10"/>
  <c r="I47" i="10"/>
  <c r="F47" i="10"/>
  <c r="C47" i="10" s="1"/>
  <c r="K46" i="10"/>
  <c r="J46" i="10"/>
  <c r="L46" i="10" s="1"/>
  <c r="H46" i="10"/>
  <c r="G46" i="10"/>
  <c r="I46" i="10" s="1"/>
  <c r="F46" i="10"/>
  <c r="E46" i="10"/>
  <c r="D46" i="10"/>
  <c r="F45" i="10"/>
  <c r="C45" i="10" s="1"/>
  <c r="L44" i="10"/>
  <c r="C44" i="10"/>
  <c r="L43" i="10"/>
  <c r="C43" i="10" s="1"/>
  <c r="L42" i="10"/>
  <c r="C42" i="10"/>
  <c r="L41" i="10"/>
  <c r="C41" i="10" s="1"/>
  <c r="K40" i="10"/>
  <c r="J40" i="10"/>
  <c r="L40" i="10" s="1"/>
  <c r="C40" i="10" s="1"/>
  <c r="L39" i="10"/>
  <c r="C39" i="10"/>
  <c r="L38" i="10"/>
  <c r="C38" i="10" s="1"/>
  <c r="K37" i="10"/>
  <c r="J37" i="10"/>
  <c r="L37" i="10" s="1"/>
  <c r="C37" i="10" s="1"/>
  <c r="L36" i="10"/>
  <c r="C36" i="10"/>
  <c r="L35" i="10"/>
  <c r="K35" i="10"/>
  <c r="J35" i="10"/>
  <c r="C35" i="10"/>
  <c r="L34" i="10"/>
  <c r="C34" i="10" s="1"/>
  <c r="L33" i="10"/>
  <c r="C33" i="10"/>
  <c r="L32" i="10"/>
  <c r="C32" i="10" s="1"/>
  <c r="K31" i="10"/>
  <c r="J31" i="10"/>
  <c r="L31" i="10" s="1"/>
  <c r="C31" i="10" s="1"/>
  <c r="K30" i="10"/>
  <c r="J30" i="10"/>
  <c r="F29" i="10"/>
  <c r="C29" i="10"/>
  <c r="I28" i="10"/>
  <c r="O27" i="10"/>
  <c r="J27" i="10"/>
  <c r="L27" i="10" s="1"/>
  <c r="I27" i="10"/>
  <c r="F27" i="10"/>
  <c r="C27" i="10" s="1"/>
  <c r="O26" i="10"/>
  <c r="L26" i="10"/>
  <c r="I26" i="10"/>
  <c r="C26" i="10" s="1"/>
  <c r="F26" i="10"/>
  <c r="O25" i="10"/>
  <c r="N25" i="10"/>
  <c r="N290" i="10" s="1"/>
  <c r="N289" i="10" s="1"/>
  <c r="M25" i="10"/>
  <c r="M290" i="10" s="1"/>
  <c r="K25" i="10"/>
  <c r="K290" i="10" s="1"/>
  <c r="K289" i="10" s="1"/>
  <c r="J25" i="10"/>
  <c r="J24" i="10" s="1"/>
  <c r="H25" i="10"/>
  <c r="H290" i="10" s="1"/>
  <c r="H289" i="10" s="1"/>
  <c r="G25" i="10"/>
  <c r="G290" i="10" s="1"/>
  <c r="F25" i="10"/>
  <c r="E25" i="10"/>
  <c r="E290" i="10" s="1"/>
  <c r="E289" i="10" s="1"/>
  <c r="D25" i="10"/>
  <c r="D290" i="10" s="1"/>
  <c r="M24" i="10"/>
  <c r="H24" i="10"/>
  <c r="E24" i="10"/>
  <c r="O299" i="9"/>
  <c r="L299" i="9"/>
  <c r="I299" i="9"/>
  <c r="F299" i="9"/>
  <c r="C299" i="9" s="1"/>
  <c r="O298" i="9"/>
  <c r="L298" i="9"/>
  <c r="I298" i="9"/>
  <c r="C298" i="9" s="1"/>
  <c r="F298" i="9"/>
  <c r="O297" i="9"/>
  <c r="L297" i="9"/>
  <c r="I297" i="9"/>
  <c r="F297" i="9"/>
  <c r="C297" i="9"/>
  <c r="O296" i="9"/>
  <c r="L296" i="9"/>
  <c r="I296" i="9"/>
  <c r="F296" i="9"/>
  <c r="C296" i="9" s="1"/>
  <c r="O295" i="9"/>
  <c r="L295" i="9"/>
  <c r="I295" i="9"/>
  <c r="F295" i="9"/>
  <c r="C295" i="9" s="1"/>
  <c r="O294" i="9"/>
  <c r="L294" i="9"/>
  <c r="L291" i="9" s="1"/>
  <c r="I294" i="9"/>
  <c r="C294" i="9" s="1"/>
  <c r="F294" i="9"/>
  <c r="O293" i="9"/>
  <c r="L293" i="9"/>
  <c r="I293" i="9"/>
  <c r="F293" i="9"/>
  <c r="C293" i="9"/>
  <c r="O292" i="9"/>
  <c r="O291" i="9" s="1"/>
  <c r="L292" i="9"/>
  <c r="I292" i="9"/>
  <c r="F292" i="9"/>
  <c r="F291" i="9" s="1"/>
  <c r="N291" i="9"/>
  <c r="M291" i="9"/>
  <c r="K291" i="9"/>
  <c r="J291" i="9"/>
  <c r="I291" i="9"/>
  <c r="H291" i="9"/>
  <c r="G291" i="9"/>
  <c r="E291" i="9"/>
  <c r="D291" i="9"/>
  <c r="O286" i="9"/>
  <c r="L286" i="9"/>
  <c r="I286" i="9"/>
  <c r="C286" i="9" s="1"/>
  <c r="F286" i="9"/>
  <c r="O285" i="9"/>
  <c r="O284" i="9" s="1"/>
  <c r="L285" i="9"/>
  <c r="I285" i="9"/>
  <c r="F285" i="9"/>
  <c r="F284" i="9" s="1"/>
  <c r="C285" i="9"/>
  <c r="N284" i="9"/>
  <c r="M284" i="9"/>
  <c r="L284" i="9"/>
  <c r="K284" i="9"/>
  <c r="J284" i="9"/>
  <c r="H284" i="9"/>
  <c r="G284" i="9"/>
  <c r="E284" i="9"/>
  <c r="D284" i="9"/>
  <c r="O283" i="9"/>
  <c r="L283" i="9"/>
  <c r="L282" i="9" s="1"/>
  <c r="I283" i="9"/>
  <c r="I282" i="9" s="1"/>
  <c r="F283" i="9"/>
  <c r="C283" i="9" s="1"/>
  <c r="O282" i="9"/>
  <c r="N282" i="9"/>
  <c r="M282" i="9"/>
  <c r="K282" i="9"/>
  <c r="J282" i="9"/>
  <c r="H282" i="9"/>
  <c r="G282" i="9"/>
  <c r="F282" i="9"/>
  <c r="E282" i="9"/>
  <c r="D282" i="9"/>
  <c r="O281" i="9"/>
  <c r="L281" i="9"/>
  <c r="I281" i="9"/>
  <c r="F281" i="9"/>
  <c r="C281" i="9"/>
  <c r="O280" i="9"/>
  <c r="O278" i="9" s="1"/>
  <c r="L280" i="9"/>
  <c r="I280" i="9"/>
  <c r="F280" i="9"/>
  <c r="C280" i="9" s="1"/>
  <c r="O279" i="9"/>
  <c r="L279" i="9"/>
  <c r="L278" i="9" s="1"/>
  <c r="I279" i="9"/>
  <c r="I278" i="9" s="1"/>
  <c r="F279" i="9"/>
  <c r="C279" i="9" s="1"/>
  <c r="N278" i="9"/>
  <c r="M278" i="9"/>
  <c r="K278" i="9"/>
  <c r="J278" i="9"/>
  <c r="H278" i="9"/>
  <c r="G278" i="9"/>
  <c r="F278" i="9"/>
  <c r="C278" i="9" s="1"/>
  <c r="E278" i="9"/>
  <c r="D278" i="9"/>
  <c r="O277" i="9"/>
  <c r="L277" i="9"/>
  <c r="I277" i="9"/>
  <c r="F277" i="9"/>
  <c r="C277" i="9"/>
  <c r="O276" i="9"/>
  <c r="O274" i="9" s="1"/>
  <c r="L276" i="9"/>
  <c r="I276" i="9"/>
  <c r="F276" i="9"/>
  <c r="C276" i="9" s="1"/>
  <c r="O275" i="9"/>
  <c r="L275" i="9"/>
  <c r="L274" i="9" s="1"/>
  <c r="I275" i="9"/>
  <c r="I274" i="9" s="1"/>
  <c r="F275" i="9"/>
  <c r="C275" i="9" s="1"/>
  <c r="N274" i="9"/>
  <c r="N272" i="9" s="1"/>
  <c r="N271" i="9" s="1"/>
  <c r="M274" i="9"/>
  <c r="M272" i="9" s="1"/>
  <c r="M271" i="9" s="1"/>
  <c r="K274" i="9"/>
  <c r="J274" i="9"/>
  <c r="J272" i="9" s="1"/>
  <c r="J271" i="9" s="1"/>
  <c r="H274" i="9"/>
  <c r="G274" i="9"/>
  <c r="F274" i="9"/>
  <c r="E274" i="9"/>
  <c r="E272" i="9" s="1"/>
  <c r="E271" i="9" s="1"/>
  <c r="D274" i="9"/>
  <c r="O273" i="9"/>
  <c r="L273" i="9"/>
  <c r="I273" i="9"/>
  <c r="F273" i="9"/>
  <c r="F272" i="9" s="1"/>
  <c r="C273" i="9"/>
  <c r="K272" i="9"/>
  <c r="K271" i="9" s="1"/>
  <c r="H272" i="9"/>
  <c r="H271" i="9" s="1"/>
  <c r="G272" i="9"/>
  <c r="G271" i="9" s="1"/>
  <c r="D272" i="9"/>
  <c r="D271" i="9" s="1"/>
  <c r="O270" i="9"/>
  <c r="L270" i="9"/>
  <c r="I270" i="9"/>
  <c r="C270" i="9" s="1"/>
  <c r="F270" i="9"/>
  <c r="O269" i="9"/>
  <c r="L269" i="9"/>
  <c r="I269" i="9"/>
  <c r="F269" i="9"/>
  <c r="C269" i="9"/>
  <c r="O268" i="9"/>
  <c r="O266" i="9" s="1"/>
  <c r="L268" i="9"/>
  <c r="I268" i="9"/>
  <c r="F268" i="9"/>
  <c r="C268" i="9" s="1"/>
  <c r="O267" i="9"/>
  <c r="L267" i="9"/>
  <c r="L266" i="9" s="1"/>
  <c r="I267" i="9"/>
  <c r="I266" i="9" s="1"/>
  <c r="F267" i="9"/>
  <c r="C267" i="9" s="1"/>
  <c r="N266" i="9"/>
  <c r="M266" i="9"/>
  <c r="K266" i="9"/>
  <c r="J266" i="9"/>
  <c r="H266" i="9"/>
  <c r="G266" i="9"/>
  <c r="F266" i="9"/>
  <c r="E266" i="9"/>
  <c r="D266" i="9"/>
  <c r="O265" i="9"/>
  <c r="L265" i="9"/>
  <c r="I265" i="9"/>
  <c r="F265" i="9"/>
  <c r="C265" i="9"/>
  <c r="O264" i="9"/>
  <c r="O262" i="9" s="1"/>
  <c r="L264" i="9"/>
  <c r="I264" i="9"/>
  <c r="F264" i="9"/>
  <c r="C264" i="9" s="1"/>
  <c r="O263" i="9"/>
  <c r="L263" i="9"/>
  <c r="L262" i="9" s="1"/>
  <c r="I263" i="9"/>
  <c r="I262" i="9" s="1"/>
  <c r="I261" i="9" s="1"/>
  <c r="F263" i="9"/>
  <c r="C263" i="9" s="1"/>
  <c r="N262" i="9"/>
  <c r="N261" i="9" s="1"/>
  <c r="M262" i="9"/>
  <c r="M261" i="9" s="1"/>
  <c r="K262" i="9"/>
  <c r="J262" i="9"/>
  <c r="J261" i="9" s="1"/>
  <c r="H262" i="9"/>
  <c r="G262" i="9"/>
  <c r="F262" i="9"/>
  <c r="C262" i="9" s="1"/>
  <c r="E262" i="9"/>
  <c r="E261" i="9" s="1"/>
  <c r="D262" i="9"/>
  <c r="K261" i="9"/>
  <c r="H261" i="9"/>
  <c r="G261" i="9"/>
  <c r="D261" i="9"/>
  <c r="O260" i="9"/>
  <c r="L260" i="9"/>
  <c r="I260" i="9"/>
  <c r="F260" i="9"/>
  <c r="C260" i="9" s="1"/>
  <c r="O259" i="9"/>
  <c r="L259" i="9"/>
  <c r="I259" i="9"/>
  <c r="F259" i="9"/>
  <c r="C259" i="9" s="1"/>
  <c r="O258" i="9"/>
  <c r="L258" i="9"/>
  <c r="L255" i="9" s="1"/>
  <c r="L254" i="9" s="1"/>
  <c r="I258" i="9"/>
  <c r="C258" i="9" s="1"/>
  <c r="F258" i="9"/>
  <c r="O257" i="9"/>
  <c r="L257" i="9"/>
  <c r="I257" i="9"/>
  <c r="F257" i="9"/>
  <c r="C257" i="9"/>
  <c r="O256" i="9"/>
  <c r="O255" i="9" s="1"/>
  <c r="O254" i="9" s="1"/>
  <c r="L256" i="9"/>
  <c r="I256" i="9"/>
  <c r="F256" i="9"/>
  <c r="N255" i="9"/>
  <c r="M255" i="9"/>
  <c r="M254" i="9" s="1"/>
  <c r="K255" i="9"/>
  <c r="J255" i="9"/>
  <c r="I255" i="9"/>
  <c r="I254" i="9" s="1"/>
  <c r="H255" i="9"/>
  <c r="H254" i="9" s="1"/>
  <c r="G255" i="9"/>
  <c r="E255" i="9"/>
  <c r="E254" i="9" s="1"/>
  <c r="D255" i="9"/>
  <c r="D254" i="9" s="1"/>
  <c r="N254" i="9"/>
  <c r="K254" i="9"/>
  <c r="J254" i="9"/>
  <c r="G254" i="9"/>
  <c r="O253" i="9"/>
  <c r="L253" i="9"/>
  <c r="I253" i="9"/>
  <c r="F253" i="9"/>
  <c r="C253" i="9"/>
  <c r="O252" i="9"/>
  <c r="L252" i="9"/>
  <c r="I252" i="9"/>
  <c r="F252" i="9"/>
  <c r="O251" i="9"/>
  <c r="L251" i="9"/>
  <c r="I251" i="9"/>
  <c r="F251" i="9"/>
  <c r="O250" i="9"/>
  <c r="L250" i="9"/>
  <c r="L249" i="9" s="1"/>
  <c r="I250" i="9"/>
  <c r="C250" i="9" s="1"/>
  <c r="F250" i="9"/>
  <c r="O249" i="9"/>
  <c r="N249" i="9"/>
  <c r="M249" i="9"/>
  <c r="K249" i="9"/>
  <c r="J249" i="9"/>
  <c r="H249" i="9"/>
  <c r="G249" i="9"/>
  <c r="E249" i="9"/>
  <c r="D249" i="9"/>
  <c r="O248" i="9"/>
  <c r="L248" i="9"/>
  <c r="I248" i="9"/>
  <c r="F248" i="9"/>
  <c r="C248" i="9" s="1"/>
  <c r="O247" i="9"/>
  <c r="L247" i="9"/>
  <c r="I247" i="9"/>
  <c r="F247" i="9"/>
  <c r="C247" i="9" s="1"/>
  <c r="O246" i="9"/>
  <c r="L246" i="9"/>
  <c r="I246" i="9"/>
  <c r="C246" i="9" s="1"/>
  <c r="F246" i="9"/>
  <c r="O245" i="9"/>
  <c r="O241" i="9" s="1"/>
  <c r="L245" i="9"/>
  <c r="I245" i="9"/>
  <c r="F245" i="9"/>
  <c r="C245" i="9"/>
  <c r="O244" i="9"/>
  <c r="L244" i="9"/>
  <c r="I244" i="9"/>
  <c r="F244" i="9"/>
  <c r="O243" i="9"/>
  <c r="L243" i="9"/>
  <c r="I243" i="9"/>
  <c r="F243" i="9"/>
  <c r="O242" i="9"/>
  <c r="L242" i="9"/>
  <c r="L241" i="9" s="1"/>
  <c r="I242" i="9"/>
  <c r="C242" i="9" s="1"/>
  <c r="F242" i="9"/>
  <c r="N241" i="9"/>
  <c r="M241" i="9"/>
  <c r="K241" i="9"/>
  <c r="J241" i="9"/>
  <c r="H241" i="9"/>
  <c r="G241" i="9"/>
  <c r="E241" i="9"/>
  <c r="D241" i="9"/>
  <c r="O240" i="9"/>
  <c r="O238" i="9" s="1"/>
  <c r="L240" i="9"/>
  <c r="I240" i="9"/>
  <c r="F240" i="9"/>
  <c r="C240" i="9" s="1"/>
  <c r="O239" i="9"/>
  <c r="L239" i="9"/>
  <c r="L238" i="9" s="1"/>
  <c r="I239" i="9"/>
  <c r="I238" i="9" s="1"/>
  <c r="F239" i="9"/>
  <c r="C239" i="9" s="1"/>
  <c r="N238" i="9"/>
  <c r="M238" i="9"/>
  <c r="K238" i="9"/>
  <c r="J238" i="9"/>
  <c r="J234" i="9" s="1"/>
  <c r="J233" i="9" s="1"/>
  <c r="H238" i="9"/>
  <c r="G238" i="9"/>
  <c r="E238" i="9"/>
  <c r="D238" i="9"/>
  <c r="O237" i="9"/>
  <c r="O236" i="9" s="1"/>
  <c r="L237" i="9"/>
  <c r="I237" i="9"/>
  <c r="F237" i="9"/>
  <c r="F236" i="9" s="1"/>
  <c r="C237" i="9"/>
  <c r="N236" i="9"/>
  <c r="M236" i="9"/>
  <c r="L236" i="9"/>
  <c r="K236" i="9"/>
  <c r="K234" i="9" s="1"/>
  <c r="K233" i="9" s="1"/>
  <c r="J236" i="9"/>
  <c r="I236" i="9"/>
  <c r="H236" i="9"/>
  <c r="H234" i="9" s="1"/>
  <c r="H233" i="9" s="1"/>
  <c r="G236" i="9"/>
  <c r="G234" i="9" s="1"/>
  <c r="G233" i="9" s="1"/>
  <c r="E236" i="9"/>
  <c r="D236" i="9"/>
  <c r="D234" i="9" s="1"/>
  <c r="D233" i="9" s="1"/>
  <c r="O235" i="9"/>
  <c r="L235" i="9"/>
  <c r="L234" i="9" s="1"/>
  <c r="I235" i="9"/>
  <c r="F235" i="9"/>
  <c r="C235" i="9" s="1"/>
  <c r="N234" i="9"/>
  <c r="N233" i="9" s="1"/>
  <c r="M234" i="9"/>
  <c r="M233" i="9" s="1"/>
  <c r="E234" i="9"/>
  <c r="E233" i="9" s="1"/>
  <c r="O232" i="9"/>
  <c r="L232" i="9"/>
  <c r="I232" i="9"/>
  <c r="F232" i="9"/>
  <c r="C232" i="9"/>
  <c r="O231" i="9"/>
  <c r="L231" i="9"/>
  <c r="L230" i="9" s="1"/>
  <c r="I231" i="9"/>
  <c r="I230" i="9" s="1"/>
  <c r="I207" i="9" s="1"/>
  <c r="F231" i="9"/>
  <c r="C231" i="9" s="1"/>
  <c r="O230" i="9"/>
  <c r="N230" i="9"/>
  <c r="M230" i="9"/>
  <c r="K230" i="9"/>
  <c r="J230" i="9"/>
  <c r="H230" i="9"/>
  <c r="G230" i="9"/>
  <c r="E230" i="9"/>
  <c r="D230" i="9"/>
  <c r="O229" i="9"/>
  <c r="L229" i="9"/>
  <c r="I229" i="9"/>
  <c r="F229" i="9"/>
  <c r="C229" i="9"/>
  <c r="O228" i="9"/>
  <c r="L228" i="9"/>
  <c r="I228" i="9"/>
  <c r="F228" i="9"/>
  <c r="C228" i="9" s="1"/>
  <c r="O227" i="9"/>
  <c r="L227" i="9"/>
  <c r="I227" i="9"/>
  <c r="F227" i="9"/>
  <c r="O226" i="9"/>
  <c r="L226" i="9"/>
  <c r="I226" i="9"/>
  <c r="C226" i="9" s="1"/>
  <c r="F226" i="9"/>
  <c r="O225" i="9"/>
  <c r="L225" i="9"/>
  <c r="C225" i="9" s="1"/>
  <c r="I225" i="9"/>
  <c r="F225" i="9"/>
  <c r="O224" i="9"/>
  <c r="L224" i="9"/>
  <c r="I224" i="9"/>
  <c r="F224" i="9"/>
  <c r="C224" i="9"/>
  <c r="O223" i="9"/>
  <c r="L223" i="9"/>
  <c r="I223" i="9"/>
  <c r="F223" i="9"/>
  <c r="C223" i="9" s="1"/>
  <c r="O222" i="9"/>
  <c r="L222" i="9"/>
  <c r="I222" i="9"/>
  <c r="F222" i="9"/>
  <c r="C222" i="9"/>
  <c r="O221" i="9"/>
  <c r="L221" i="9"/>
  <c r="L219" i="9" s="1"/>
  <c r="I221" i="9"/>
  <c r="F221" i="9"/>
  <c r="F219" i="9" s="1"/>
  <c r="O220" i="9"/>
  <c r="L220" i="9"/>
  <c r="I220" i="9"/>
  <c r="C220" i="9" s="1"/>
  <c r="F220" i="9"/>
  <c r="N219" i="9"/>
  <c r="M219" i="9"/>
  <c r="K219" i="9"/>
  <c r="J219" i="9"/>
  <c r="I219" i="9"/>
  <c r="H219" i="9"/>
  <c r="G219" i="9"/>
  <c r="E219" i="9"/>
  <c r="D219" i="9"/>
  <c r="O218" i="9"/>
  <c r="L218" i="9"/>
  <c r="I218" i="9"/>
  <c r="C218" i="9" s="1"/>
  <c r="F218" i="9"/>
  <c r="O217" i="9"/>
  <c r="L217" i="9"/>
  <c r="C217" i="9" s="1"/>
  <c r="I217" i="9"/>
  <c r="F217" i="9"/>
  <c r="O216" i="9"/>
  <c r="L216" i="9"/>
  <c r="I216" i="9"/>
  <c r="F216" i="9"/>
  <c r="C216" i="9"/>
  <c r="O215" i="9"/>
  <c r="L215" i="9"/>
  <c r="I215" i="9"/>
  <c r="F215" i="9"/>
  <c r="C215" i="9" s="1"/>
  <c r="O214" i="9"/>
  <c r="L214" i="9"/>
  <c r="I214" i="9"/>
  <c r="C214" i="9" s="1"/>
  <c r="F214" i="9"/>
  <c r="O213" i="9"/>
  <c r="L213" i="9"/>
  <c r="C213" i="9" s="1"/>
  <c r="I213" i="9"/>
  <c r="F213" i="9"/>
  <c r="O212" i="9"/>
  <c r="L212" i="9"/>
  <c r="I212" i="9"/>
  <c r="F212" i="9"/>
  <c r="C212" i="9"/>
  <c r="O211" i="9"/>
  <c r="L211" i="9"/>
  <c r="I211" i="9"/>
  <c r="F211" i="9"/>
  <c r="C211" i="9" s="1"/>
  <c r="O210" i="9"/>
  <c r="O208" i="9" s="1"/>
  <c r="L210" i="9"/>
  <c r="I210" i="9"/>
  <c r="F210" i="9"/>
  <c r="C210" i="9"/>
  <c r="O209" i="9"/>
  <c r="L209" i="9"/>
  <c r="L208" i="9" s="1"/>
  <c r="L207" i="9" s="1"/>
  <c r="I209" i="9"/>
  <c r="F209" i="9"/>
  <c r="F208" i="9" s="1"/>
  <c r="N208" i="9"/>
  <c r="M208" i="9"/>
  <c r="K208" i="9"/>
  <c r="J208" i="9"/>
  <c r="I208" i="9"/>
  <c r="H208" i="9"/>
  <c r="G208" i="9"/>
  <c r="E208" i="9"/>
  <c r="D208" i="9"/>
  <c r="D207" i="9" s="1"/>
  <c r="N207" i="9"/>
  <c r="M207" i="9"/>
  <c r="K207" i="9"/>
  <c r="J207" i="9"/>
  <c r="H207" i="9"/>
  <c r="G207" i="9"/>
  <c r="E207" i="9"/>
  <c r="O206" i="9"/>
  <c r="L206" i="9"/>
  <c r="C206" i="9" s="1"/>
  <c r="I206" i="9"/>
  <c r="F206" i="9"/>
  <c r="O205" i="9"/>
  <c r="L205" i="9"/>
  <c r="I205" i="9"/>
  <c r="F205" i="9"/>
  <c r="C205" i="9"/>
  <c r="O204" i="9"/>
  <c r="L204" i="9"/>
  <c r="I204" i="9"/>
  <c r="F204" i="9"/>
  <c r="C204" i="9" s="1"/>
  <c r="O203" i="9"/>
  <c r="L203" i="9"/>
  <c r="I203" i="9"/>
  <c r="C203" i="9" s="1"/>
  <c r="F203" i="9"/>
  <c r="O202" i="9"/>
  <c r="L202" i="9"/>
  <c r="C202" i="9" s="1"/>
  <c r="I202" i="9"/>
  <c r="F202" i="9"/>
  <c r="F201" i="9" s="1"/>
  <c r="O201" i="9"/>
  <c r="O199" i="9" s="1"/>
  <c r="N201" i="9"/>
  <c r="M201" i="9"/>
  <c r="L201" i="9"/>
  <c r="K201" i="9"/>
  <c r="K199" i="9" s="1"/>
  <c r="K198" i="9" s="1"/>
  <c r="K197" i="9" s="1"/>
  <c r="J201" i="9"/>
  <c r="H201" i="9"/>
  <c r="H199" i="9" s="1"/>
  <c r="H198" i="9" s="1"/>
  <c r="H197" i="9" s="1"/>
  <c r="G201" i="9"/>
  <c r="G199" i="9" s="1"/>
  <c r="G198" i="9" s="1"/>
  <c r="G197" i="9" s="1"/>
  <c r="E201" i="9"/>
  <c r="D201" i="9"/>
  <c r="D199" i="9" s="1"/>
  <c r="O200" i="9"/>
  <c r="L200" i="9"/>
  <c r="L199" i="9" s="1"/>
  <c r="L198" i="9" s="1"/>
  <c r="I200" i="9"/>
  <c r="F200" i="9"/>
  <c r="C200" i="9" s="1"/>
  <c r="N199" i="9"/>
  <c r="M199" i="9"/>
  <c r="M198" i="9" s="1"/>
  <c r="M197" i="9" s="1"/>
  <c r="J199" i="9"/>
  <c r="E199" i="9"/>
  <c r="E198" i="9" s="1"/>
  <c r="E197" i="9" s="1"/>
  <c r="N198" i="9"/>
  <c r="N197" i="9" s="1"/>
  <c r="J198" i="9"/>
  <c r="J197" i="9" s="1"/>
  <c r="O196" i="9"/>
  <c r="L196" i="9"/>
  <c r="I196" i="9"/>
  <c r="C196" i="9" s="1"/>
  <c r="O195" i="9"/>
  <c r="N195" i="9"/>
  <c r="M195" i="9"/>
  <c r="L195" i="9"/>
  <c r="L194" i="9" s="1"/>
  <c r="K195" i="9"/>
  <c r="J195" i="9"/>
  <c r="I195" i="9"/>
  <c r="H195" i="9"/>
  <c r="H194" i="9" s="1"/>
  <c r="H190" i="9" s="1"/>
  <c r="G195" i="9"/>
  <c r="F195" i="9"/>
  <c r="C195" i="9" s="1"/>
  <c r="E195" i="9"/>
  <c r="D195" i="9"/>
  <c r="D194" i="9" s="1"/>
  <c r="D190" i="9" s="1"/>
  <c r="O194" i="9"/>
  <c r="N194" i="9"/>
  <c r="M194" i="9"/>
  <c r="M190" i="9" s="1"/>
  <c r="K194" i="9"/>
  <c r="J194" i="9"/>
  <c r="I194" i="9"/>
  <c r="I190" i="9" s="1"/>
  <c r="G194" i="9"/>
  <c r="F194" i="9"/>
  <c r="C194" i="9" s="1"/>
  <c r="E194" i="9"/>
  <c r="E190" i="9" s="1"/>
  <c r="O193" i="9"/>
  <c r="L193" i="9"/>
  <c r="C193" i="9" s="1"/>
  <c r="I193" i="9"/>
  <c r="O192" i="9"/>
  <c r="L192" i="9"/>
  <c r="C192" i="9" s="1"/>
  <c r="I192" i="9"/>
  <c r="O191" i="9"/>
  <c r="N191" i="9"/>
  <c r="N190" i="9" s="1"/>
  <c r="M191" i="9"/>
  <c r="K191" i="9"/>
  <c r="J191" i="9"/>
  <c r="J190" i="9" s="1"/>
  <c r="I191" i="9"/>
  <c r="H191" i="9"/>
  <c r="G191" i="9"/>
  <c r="F191" i="9"/>
  <c r="F190" i="9" s="1"/>
  <c r="E191" i="9"/>
  <c r="D191" i="9"/>
  <c r="O190" i="9"/>
  <c r="K190" i="9"/>
  <c r="G190" i="9"/>
  <c r="O189" i="9"/>
  <c r="L189" i="9"/>
  <c r="I189" i="9"/>
  <c r="F189" i="9"/>
  <c r="C189" i="9" s="1"/>
  <c r="O188" i="9"/>
  <c r="L188" i="9"/>
  <c r="L187" i="9" s="1"/>
  <c r="I188" i="9"/>
  <c r="C188" i="9" s="1"/>
  <c r="F188" i="9"/>
  <c r="O187" i="9"/>
  <c r="N187" i="9"/>
  <c r="M187" i="9"/>
  <c r="K187" i="9"/>
  <c r="J187" i="9"/>
  <c r="H187" i="9"/>
  <c r="G187" i="9"/>
  <c r="F187" i="9"/>
  <c r="E187" i="9"/>
  <c r="D187" i="9"/>
  <c r="O186" i="9"/>
  <c r="L186" i="9"/>
  <c r="I186" i="9"/>
  <c r="F186" i="9"/>
  <c r="C186" i="9" s="1"/>
  <c r="O185" i="9"/>
  <c r="L185" i="9"/>
  <c r="I185" i="9"/>
  <c r="F185" i="9"/>
  <c r="C185" i="9" s="1"/>
  <c r="O184" i="9"/>
  <c r="L184" i="9"/>
  <c r="I184" i="9"/>
  <c r="C184" i="9" s="1"/>
  <c r="F184" i="9"/>
  <c r="O183" i="9"/>
  <c r="O182" i="9" s="1"/>
  <c r="L183" i="9"/>
  <c r="I183" i="9"/>
  <c r="F183" i="9"/>
  <c r="F182" i="9" s="1"/>
  <c r="C183" i="9"/>
  <c r="N182" i="9"/>
  <c r="M182" i="9"/>
  <c r="L182" i="9"/>
  <c r="K182" i="9"/>
  <c r="J182" i="9"/>
  <c r="H182" i="9"/>
  <c r="G182" i="9"/>
  <c r="E182" i="9"/>
  <c r="D182" i="9"/>
  <c r="O181" i="9"/>
  <c r="L181" i="9"/>
  <c r="I181" i="9"/>
  <c r="F181" i="9"/>
  <c r="C181" i="9" s="1"/>
  <c r="O180" i="9"/>
  <c r="L180" i="9"/>
  <c r="I180" i="9"/>
  <c r="C180" i="9" s="1"/>
  <c r="F180" i="9"/>
  <c r="O179" i="9"/>
  <c r="O178" i="9" s="1"/>
  <c r="O177" i="9" s="1"/>
  <c r="O176" i="9" s="1"/>
  <c r="L179" i="9"/>
  <c r="I179" i="9"/>
  <c r="F179" i="9"/>
  <c r="F178" i="9" s="1"/>
  <c r="C179" i="9"/>
  <c r="N178" i="9"/>
  <c r="M178" i="9"/>
  <c r="L178" i="9"/>
  <c r="L177" i="9" s="1"/>
  <c r="L176" i="9" s="1"/>
  <c r="K178" i="9"/>
  <c r="K177" i="9" s="1"/>
  <c r="K176" i="9" s="1"/>
  <c r="J178" i="9"/>
  <c r="H178" i="9"/>
  <c r="H177" i="9" s="1"/>
  <c r="H176" i="9" s="1"/>
  <c r="G178" i="9"/>
  <c r="G177" i="9" s="1"/>
  <c r="G176" i="9" s="1"/>
  <c r="E178" i="9"/>
  <c r="D178" i="9"/>
  <c r="D177" i="9" s="1"/>
  <c r="D176" i="9" s="1"/>
  <c r="N177" i="9"/>
  <c r="M177" i="9"/>
  <c r="M176" i="9" s="1"/>
  <c r="J177" i="9"/>
  <c r="E177" i="9"/>
  <c r="E176" i="9" s="1"/>
  <c r="N176" i="9"/>
  <c r="J176" i="9"/>
  <c r="O175" i="9"/>
  <c r="L175" i="9"/>
  <c r="I175" i="9"/>
  <c r="F175" i="9"/>
  <c r="C175" i="9"/>
  <c r="O174" i="9"/>
  <c r="L174" i="9"/>
  <c r="I174" i="9"/>
  <c r="F174" i="9"/>
  <c r="C174" i="9" s="1"/>
  <c r="O173" i="9"/>
  <c r="L173" i="9"/>
  <c r="I173" i="9"/>
  <c r="F173" i="9"/>
  <c r="C173" i="9" s="1"/>
  <c r="O172" i="9"/>
  <c r="L172" i="9"/>
  <c r="L169" i="9" s="1"/>
  <c r="L168" i="9" s="1"/>
  <c r="I172" i="9"/>
  <c r="C172" i="9" s="1"/>
  <c r="F172" i="9"/>
  <c r="O171" i="9"/>
  <c r="L171" i="9"/>
  <c r="I171" i="9"/>
  <c r="F171" i="9"/>
  <c r="C171" i="9"/>
  <c r="O170" i="9"/>
  <c r="O169" i="9" s="1"/>
  <c r="O168" i="9" s="1"/>
  <c r="L170" i="9"/>
  <c r="I170" i="9"/>
  <c r="F170" i="9"/>
  <c r="F169" i="9" s="1"/>
  <c r="N169" i="9"/>
  <c r="M169" i="9"/>
  <c r="M168" i="9" s="1"/>
  <c r="K169" i="9"/>
  <c r="J169" i="9"/>
  <c r="I169" i="9"/>
  <c r="I168" i="9" s="1"/>
  <c r="H169" i="9"/>
  <c r="H168" i="9" s="1"/>
  <c r="G169" i="9"/>
  <c r="E169" i="9"/>
  <c r="E168" i="9" s="1"/>
  <c r="D169" i="9"/>
  <c r="D168" i="9" s="1"/>
  <c r="N168" i="9"/>
  <c r="K168" i="9"/>
  <c r="J168" i="9"/>
  <c r="G168" i="9"/>
  <c r="O167" i="9"/>
  <c r="L167" i="9"/>
  <c r="I167" i="9"/>
  <c r="F167" i="9"/>
  <c r="C167" i="9"/>
  <c r="O166" i="9"/>
  <c r="L166" i="9"/>
  <c r="I166" i="9"/>
  <c r="F166" i="9"/>
  <c r="C166" i="9" s="1"/>
  <c r="O165" i="9"/>
  <c r="L165" i="9"/>
  <c r="I165" i="9"/>
  <c r="F165" i="9"/>
  <c r="C165" i="9" s="1"/>
  <c r="O164" i="9"/>
  <c r="L164" i="9"/>
  <c r="L163" i="9" s="1"/>
  <c r="I164" i="9"/>
  <c r="C164" i="9" s="1"/>
  <c r="F164" i="9"/>
  <c r="O163" i="9"/>
  <c r="N163" i="9"/>
  <c r="M163" i="9"/>
  <c r="K163" i="9"/>
  <c r="J163" i="9"/>
  <c r="H163" i="9"/>
  <c r="G163" i="9"/>
  <c r="F163" i="9"/>
  <c r="E163" i="9"/>
  <c r="D163" i="9"/>
  <c r="O162" i="9"/>
  <c r="L162" i="9"/>
  <c r="I162" i="9"/>
  <c r="F162" i="9"/>
  <c r="C162" i="9" s="1"/>
  <c r="O161" i="9"/>
  <c r="L161" i="9"/>
  <c r="I161" i="9"/>
  <c r="F161" i="9"/>
  <c r="C161" i="9" s="1"/>
  <c r="O160" i="9"/>
  <c r="L160" i="9"/>
  <c r="I160" i="9"/>
  <c r="C160" i="9" s="1"/>
  <c r="F160" i="9"/>
  <c r="O159" i="9"/>
  <c r="L159" i="9"/>
  <c r="I159" i="9"/>
  <c r="F159" i="9"/>
  <c r="C159" i="9"/>
  <c r="O158" i="9"/>
  <c r="L158" i="9"/>
  <c r="I158" i="9"/>
  <c r="F158" i="9"/>
  <c r="C158" i="9" s="1"/>
  <c r="O157" i="9"/>
  <c r="J157" i="9"/>
  <c r="L157" i="9" s="1"/>
  <c r="L154" i="9" s="1"/>
  <c r="I157" i="9"/>
  <c r="C157" i="9" s="1"/>
  <c r="F157" i="9"/>
  <c r="O156" i="9"/>
  <c r="L156" i="9"/>
  <c r="I156" i="9"/>
  <c r="F156" i="9"/>
  <c r="C156" i="9"/>
  <c r="O155" i="9"/>
  <c r="O154" i="9" s="1"/>
  <c r="L155" i="9"/>
  <c r="I155" i="9"/>
  <c r="F155" i="9"/>
  <c r="F154" i="9" s="1"/>
  <c r="C154" i="9" s="1"/>
  <c r="N154" i="9"/>
  <c r="M154" i="9"/>
  <c r="K154" i="9"/>
  <c r="I154" i="9"/>
  <c r="H154" i="9"/>
  <c r="G154" i="9"/>
  <c r="E154" i="9"/>
  <c r="D154" i="9"/>
  <c r="O153" i="9"/>
  <c r="L153" i="9"/>
  <c r="I153" i="9"/>
  <c r="C153" i="9" s="1"/>
  <c r="F153" i="9"/>
  <c r="O152" i="9"/>
  <c r="L152" i="9"/>
  <c r="I152" i="9"/>
  <c r="F152" i="9"/>
  <c r="C152" i="9"/>
  <c r="O151" i="9"/>
  <c r="L151" i="9"/>
  <c r="I151" i="9"/>
  <c r="F151" i="9"/>
  <c r="C151" i="9" s="1"/>
  <c r="O150" i="9"/>
  <c r="L150" i="9"/>
  <c r="I150" i="9"/>
  <c r="F150" i="9"/>
  <c r="C150" i="9" s="1"/>
  <c r="O149" i="9"/>
  <c r="L149" i="9"/>
  <c r="I149" i="9"/>
  <c r="C149" i="9" s="1"/>
  <c r="F149" i="9"/>
  <c r="O148" i="9"/>
  <c r="O147" i="9" s="1"/>
  <c r="L148" i="9"/>
  <c r="I148" i="9"/>
  <c r="F148" i="9"/>
  <c r="F147" i="9" s="1"/>
  <c r="C148" i="9"/>
  <c r="N147" i="9"/>
  <c r="M147" i="9"/>
  <c r="L147" i="9"/>
  <c r="K147" i="9"/>
  <c r="J147" i="9"/>
  <c r="H147" i="9"/>
  <c r="G147" i="9"/>
  <c r="E147" i="9"/>
  <c r="D147" i="9"/>
  <c r="O146" i="9"/>
  <c r="L146" i="9"/>
  <c r="I146" i="9"/>
  <c r="F146" i="9"/>
  <c r="C146" i="9" s="1"/>
  <c r="O145" i="9"/>
  <c r="L145" i="9"/>
  <c r="L144" i="9" s="1"/>
  <c r="I145" i="9"/>
  <c r="C145" i="9" s="1"/>
  <c r="F145" i="9"/>
  <c r="O144" i="9"/>
  <c r="N144" i="9"/>
  <c r="M144" i="9"/>
  <c r="K144" i="9"/>
  <c r="J144" i="9"/>
  <c r="H144" i="9"/>
  <c r="G144" i="9"/>
  <c r="F144" i="9"/>
  <c r="E144" i="9"/>
  <c r="D144" i="9"/>
  <c r="O143" i="9"/>
  <c r="L143" i="9"/>
  <c r="I143" i="9"/>
  <c r="F143" i="9"/>
  <c r="C143" i="9" s="1"/>
  <c r="O142" i="9"/>
  <c r="L142" i="9"/>
  <c r="I142" i="9"/>
  <c r="F142" i="9"/>
  <c r="C142" i="9" s="1"/>
  <c r="O141" i="9"/>
  <c r="L141" i="9"/>
  <c r="I141" i="9"/>
  <c r="C141" i="9" s="1"/>
  <c r="F141" i="9"/>
  <c r="O140" i="9"/>
  <c r="O139" i="9" s="1"/>
  <c r="L140" i="9"/>
  <c r="I140" i="9"/>
  <c r="F140" i="9"/>
  <c r="F139" i="9" s="1"/>
  <c r="C140" i="9"/>
  <c r="N139" i="9"/>
  <c r="M139" i="9"/>
  <c r="L139" i="9"/>
  <c r="K139" i="9"/>
  <c r="K133" i="9" s="1"/>
  <c r="J139" i="9"/>
  <c r="H139" i="9"/>
  <c r="G139" i="9"/>
  <c r="G133" i="9" s="1"/>
  <c r="E139" i="9"/>
  <c r="D139" i="9"/>
  <c r="O138" i="9"/>
  <c r="L138" i="9"/>
  <c r="I138" i="9"/>
  <c r="F138" i="9"/>
  <c r="C138" i="9" s="1"/>
  <c r="O137" i="9"/>
  <c r="L137" i="9"/>
  <c r="L134" i="9" s="1"/>
  <c r="L133" i="9" s="1"/>
  <c r="I137" i="9"/>
  <c r="C137" i="9" s="1"/>
  <c r="F137" i="9"/>
  <c r="O136" i="9"/>
  <c r="L136" i="9"/>
  <c r="I136" i="9"/>
  <c r="F136" i="9"/>
  <c r="C136" i="9"/>
  <c r="O135" i="9"/>
  <c r="O134" i="9" s="1"/>
  <c r="O133" i="9" s="1"/>
  <c r="L135" i="9"/>
  <c r="I135" i="9"/>
  <c r="F135" i="9"/>
  <c r="F134" i="9" s="1"/>
  <c r="N134" i="9"/>
  <c r="M134" i="9"/>
  <c r="M133" i="9" s="1"/>
  <c r="K134" i="9"/>
  <c r="J134" i="9"/>
  <c r="I134" i="9"/>
  <c r="H134" i="9"/>
  <c r="H133" i="9" s="1"/>
  <c r="G134" i="9"/>
  <c r="E134" i="9"/>
  <c r="E133" i="9" s="1"/>
  <c r="D134" i="9"/>
  <c r="D133" i="9" s="1"/>
  <c r="N133" i="9"/>
  <c r="O132" i="9"/>
  <c r="O131" i="9" s="1"/>
  <c r="L132" i="9"/>
  <c r="I132" i="9"/>
  <c r="F132" i="9"/>
  <c r="F131" i="9" s="1"/>
  <c r="C131" i="9" s="1"/>
  <c r="C132" i="9"/>
  <c r="N131" i="9"/>
  <c r="M131" i="9"/>
  <c r="L131" i="9"/>
  <c r="K131" i="9"/>
  <c r="J131" i="9"/>
  <c r="I131" i="9"/>
  <c r="H131" i="9"/>
  <c r="G131" i="9"/>
  <c r="E131" i="9"/>
  <c r="D131" i="9"/>
  <c r="O130" i="9"/>
  <c r="L130" i="9"/>
  <c r="I130" i="9"/>
  <c r="F130" i="9"/>
  <c r="C130" i="9" s="1"/>
  <c r="O129" i="9"/>
  <c r="L129" i="9"/>
  <c r="I129" i="9"/>
  <c r="C129" i="9" s="1"/>
  <c r="F129" i="9"/>
  <c r="O128" i="9"/>
  <c r="L128" i="9"/>
  <c r="I128" i="9"/>
  <c r="F128" i="9"/>
  <c r="C128" i="9"/>
  <c r="O127" i="9"/>
  <c r="O125" i="9" s="1"/>
  <c r="L127" i="9"/>
  <c r="I127" i="9"/>
  <c r="F127" i="9"/>
  <c r="C127" i="9" s="1"/>
  <c r="O126" i="9"/>
  <c r="L126" i="9"/>
  <c r="L125" i="9" s="1"/>
  <c r="I126" i="9"/>
  <c r="I125" i="9" s="1"/>
  <c r="F126" i="9"/>
  <c r="C126" i="9" s="1"/>
  <c r="N125" i="9"/>
  <c r="M125" i="9"/>
  <c r="K125" i="9"/>
  <c r="J125" i="9"/>
  <c r="H125" i="9"/>
  <c r="G125" i="9"/>
  <c r="F125" i="9"/>
  <c r="C125" i="9" s="1"/>
  <c r="E125" i="9"/>
  <c r="D125" i="9"/>
  <c r="O124" i="9"/>
  <c r="L124" i="9"/>
  <c r="I124" i="9"/>
  <c r="F124" i="9"/>
  <c r="C124" i="9"/>
  <c r="O123" i="9"/>
  <c r="L123" i="9"/>
  <c r="I123" i="9"/>
  <c r="F123" i="9"/>
  <c r="C123" i="9" s="1"/>
  <c r="O122" i="9"/>
  <c r="L122" i="9"/>
  <c r="I122" i="9"/>
  <c r="F122" i="9"/>
  <c r="C122" i="9" s="1"/>
  <c r="O121" i="9"/>
  <c r="L121" i="9"/>
  <c r="I121" i="9"/>
  <c r="C121" i="9" s="1"/>
  <c r="F121" i="9"/>
  <c r="O120" i="9"/>
  <c r="O119" i="9" s="1"/>
  <c r="L120" i="9"/>
  <c r="I120" i="9"/>
  <c r="F120" i="9"/>
  <c r="F119" i="9" s="1"/>
  <c r="C120" i="9"/>
  <c r="N119" i="9"/>
  <c r="M119" i="9"/>
  <c r="L119" i="9"/>
  <c r="K119" i="9"/>
  <c r="J119" i="9"/>
  <c r="H119" i="9"/>
  <c r="G119" i="9"/>
  <c r="E119" i="9"/>
  <c r="D119" i="9"/>
  <c r="O118" i="9"/>
  <c r="L118" i="9"/>
  <c r="I118" i="9"/>
  <c r="F118" i="9"/>
  <c r="C118" i="9" s="1"/>
  <c r="O117" i="9"/>
  <c r="L117" i="9"/>
  <c r="I117" i="9"/>
  <c r="C117" i="9" s="1"/>
  <c r="F117" i="9"/>
  <c r="O116" i="9"/>
  <c r="O115" i="9" s="1"/>
  <c r="L116" i="9"/>
  <c r="I116" i="9"/>
  <c r="F116" i="9"/>
  <c r="F115" i="9" s="1"/>
  <c r="C116" i="9"/>
  <c r="N115" i="9"/>
  <c r="M115" i="9"/>
  <c r="L115" i="9"/>
  <c r="K115" i="9"/>
  <c r="J115" i="9"/>
  <c r="H115" i="9"/>
  <c r="G115" i="9"/>
  <c r="E115" i="9"/>
  <c r="D115" i="9"/>
  <c r="O114" i="9"/>
  <c r="L114" i="9"/>
  <c r="I114" i="9"/>
  <c r="F114" i="9"/>
  <c r="C114" i="9" s="1"/>
  <c r="O113" i="9"/>
  <c r="L113" i="9"/>
  <c r="I113" i="9"/>
  <c r="C113" i="9" s="1"/>
  <c r="F113" i="9"/>
  <c r="O112" i="9"/>
  <c r="L112" i="9"/>
  <c r="I112" i="9"/>
  <c r="F112" i="9"/>
  <c r="C112" i="9"/>
  <c r="O111" i="9"/>
  <c r="L111" i="9"/>
  <c r="I111" i="9"/>
  <c r="F111" i="9"/>
  <c r="C111" i="9" s="1"/>
  <c r="O110" i="9"/>
  <c r="L110" i="9"/>
  <c r="I110" i="9"/>
  <c r="F110" i="9"/>
  <c r="C110" i="9" s="1"/>
  <c r="O109" i="9"/>
  <c r="L109" i="9"/>
  <c r="L106" i="9" s="1"/>
  <c r="I109" i="9"/>
  <c r="C109" i="9" s="1"/>
  <c r="F109" i="9"/>
  <c r="O108" i="9"/>
  <c r="L108" i="9"/>
  <c r="I108" i="9"/>
  <c r="F108" i="9"/>
  <c r="C108" i="9"/>
  <c r="O107" i="9"/>
  <c r="O106" i="9" s="1"/>
  <c r="L107" i="9"/>
  <c r="I107" i="9"/>
  <c r="F107" i="9"/>
  <c r="F106" i="9" s="1"/>
  <c r="C106" i="9" s="1"/>
  <c r="N106" i="9"/>
  <c r="M106" i="9"/>
  <c r="K106" i="9"/>
  <c r="J106" i="9"/>
  <c r="I106" i="9"/>
  <c r="H106" i="9"/>
  <c r="G106" i="9"/>
  <c r="E106" i="9"/>
  <c r="D106" i="9"/>
  <c r="O105" i="9"/>
  <c r="L105" i="9"/>
  <c r="I105" i="9"/>
  <c r="C105" i="9" s="1"/>
  <c r="F105" i="9"/>
  <c r="O104" i="9"/>
  <c r="L104" i="9"/>
  <c r="I104" i="9"/>
  <c r="F104" i="9"/>
  <c r="C104" i="9"/>
  <c r="O103" i="9"/>
  <c r="L103" i="9"/>
  <c r="I103" i="9"/>
  <c r="F103" i="9"/>
  <c r="C103" i="9" s="1"/>
  <c r="O102" i="9"/>
  <c r="L102" i="9"/>
  <c r="I102" i="9"/>
  <c r="F102" i="9"/>
  <c r="C102" i="9" s="1"/>
  <c r="O101" i="9"/>
  <c r="L101" i="9"/>
  <c r="L98" i="9" s="1"/>
  <c r="I101" i="9"/>
  <c r="C101" i="9" s="1"/>
  <c r="F101" i="9"/>
  <c r="O100" i="9"/>
  <c r="L100" i="9"/>
  <c r="I100" i="9"/>
  <c r="F100" i="9"/>
  <c r="C100" i="9"/>
  <c r="O99" i="9"/>
  <c r="O98" i="9" s="1"/>
  <c r="L99" i="9"/>
  <c r="I99" i="9"/>
  <c r="F99" i="9"/>
  <c r="F98" i="9" s="1"/>
  <c r="C98" i="9" s="1"/>
  <c r="N98" i="9"/>
  <c r="M98" i="9"/>
  <c r="K98" i="9"/>
  <c r="J98" i="9"/>
  <c r="I98" i="9"/>
  <c r="H98" i="9"/>
  <c r="G98" i="9"/>
  <c r="E98" i="9"/>
  <c r="D98" i="9"/>
  <c r="O97" i="9"/>
  <c r="L97" i="9"/>
  <c r="L92" i="9" s="1"/>
  <c r="I97" i="9"/>
  <c r="C97" i="9" s="1"/>
  <c r="F97" i="9"/>
  <c r="O96" i="9"/>
  <c r="L96" i="9"/>
  <c r="I96" i="9"/>
  <c r="F96" i="9"/>
  <c r="C96" i="9"/>
  <c r="O95" i="9"/>
  <c r="L95" i="9"/>
  <c r="I95" i="9"/>
  <c r="F95" i="9"/>
  <c r="C95" i="9" s="1"/>
  <c r="O94" i="9"/>
  <c r="L94" i="9"/>
  <c r="I94" i="9"/>
  <c r="C94" i="9" s="1"/>
  <c r="G94" i="9"/>
  <c r="F94" i="9"/>
  <c r="O93" i="9"/>
  <c r="O92" i="9" s="1"/>
  <c r="L93" i="9"/>
  <c r="G93" i="9"/>
  <c r="I93" i="9" s="1"/>
  <c r="I92" i="9" s="1"/>
  <c r="F93" i="9"/>
  <c r="F92" i="9" s="1"/>
  <c r="N92" i="9"/>
  <c r="M92" i="9"/>
  <c r="K92" i="9"/>
  <c r="J92" i="9"/>
  <c r="H92" i="9"/>
  <c r="H86" i="9" s="1"/>
  <c r="E92" i="9"/>
  <c r="D92" i="9"/>
  <c r="D86" i="9" s="1"/>
  <c r="O91" i="9"/>
  <c r="L91" i="9"/>
  <c r="I91" i="9"/>
  <c r="C91" i="9" s="1"/>
  <c r="F91" i="9"/>
  <c r="O90" i="9"/>
  <c r="L90" i="9"/>
  <c r="I90" i="9"/>
  <c r="F90" i="9"/>
  <c r="C90" i="9"/>
  <c r="O89" i="9"/>
  <c r="O87" i="9" s="1"/>
  <c r="O86" i="9" s="1"/>
  <c r="L89" i="9"/>
  <c r="I89" i="9"/>
  <c r="F89" i="9"/>
  <c r="C89" i="9" s="1"/>
  <c r="O88" i="9"/>
  <c r="L88" i="9"/>
  <c r="L87" i="9" s="1"/>
  <c r="I88" i="9"/>
  <c r="I87" i="9" s="1"/>
  <c r="F88" i="9"/>
  <c r="C88" i="9" s="1"/>
  <c r="N87" i="9"/>
  <c r="N86" i="9" s="1"/>
  <c r="M87" i="9"/>
  <c r="M86" i="9" s="1"/>
  <c r="K87" i="9"/>
  <c r="J87" i="9"/>
  <c r="J86" i="9" s="1"/>
  <c r="H87" i="9"/>
  <c r="G87" i="9"/>
  <c r="F87" i="9"/>
  <c r="E87" i="9"/>
  <c r="E86" i="9" s="1"/>
  <c r="D87" i="9"/>
  <c r="K86" i="9"/>
  <c r="O85" i="9"/>
  <c r="O83" i="9" s="1"/>
  <c r="L85" i="9"/>
  <c r="I85" i="9"/>
  <c r="F85" i="9"/>
  <c r="C85" i="9" s="1"/>
  <c r="O84" i="9"/>
  <c r="L84" i="9"/>
  <c r="L83" i="9" s="1"/>
  <c r="I84" i="9"/>
  <c r="I83" i="9" s="1"/>
  <c r="F84" i="9"/>
  <c r="N83" i="9"/>
  <c r="M83" i="9"/>
  <c r="K83" i="9"/>
  <c r="J83" i="9"/>
  <c r="H83" i="9"/>
  <c r="G83" i="9"/>
  <c r="F83" i="9"/>
  <c r="E83" i="9"/>
  <c r="D83" i="9"/>
  <c r="O82" i="9"/>
  <c r="L82" i="9"/>
  <c r="I82" i="9"/>
  <c r="F82" i="9"/>
  <c r="C82" i="9"/>
  <c r="O81" i="9"/>
  <c r="L81" i="9"/>
  <c r="I81" i="9"/>
  <c r="F81" i="9"/>
  <c r="N80" i="9"/>
  <c r="M80" i="9"/>
  <c r="M79" i="9" s="1"/>
  <c r="L80" i="9"/>
  <c r="K80" i="9"/>
  <c r="J80" i="9"/>
  <c r="I80" i="9"/>
  <c r="H80" i="9"/>
  <c r="H79" i="9" s="1"/>
  <c r="H78" i="9" s="1"/>
  <c r="G80" i="9"/>
  <c r="E80" i="9"/>
  <c r="E79" i="9" s="1"/>
  <c r="D80" i="9"/>
  <c r="D79" i="9" s="1"/>
  <c r="N79" i="9"/>
  <c r="N78" i="9" s="1"/>
  <c r="K79" i="9"/>
  <c r="J79" i="9"/>
  <c r="G79" i="9"/>
  <c r="K78" i="9"/>
  <c r="O77" i="9"/>
  <c r="L77" i="9"/>
  <c r="I77" i="9"/>
  <c r="F77" i="9"/>
  <c r="C77" i="9" s="1"/>
  <c r="O76" i="9"/>
  <c r="L76" i="9"/>
  <c r="I76" i="9"/>
  <c r="I72" i="9" s="1"/>
  <c r="F76" i="9"/>
  <c r="C76" i="9" s="1"/>
  <c r="O75" i="9"/>
  <c r="L75" i="9"/>
  <c r="I75" i="9"/>
  <c r="F75" i="9"/>
  <c r="O74" i="9"/>
  <c r="L74" i="9"/>
  <c r="L72" i="9" s="1"/>
  <c r="L70" i="9" s="1"/>
  <c r="I74" i="9"/>
  <c r="F74" i="9"/>
  <c r="C74" i="9"/>
  <c r="O73" i="9"/>
  <c r="L73" i="9"/>
  <c r="I73" i="9"/>
  <c r="F73" i="9"/>
  <c r="C73" i="9" s="1"/>
  <c r="D73" i="9"/>
  <c r="D72" i="9" s="1"/>
  <c r="D70" i="9" s="1"/>
  <c r="N72" i="9"/>
  <c r="N70" i="9" s="1"/>
  <c r="M72" i="9"/>
  <c r="K72" i="9"/>
  <c r="K70" i="9" s="1"/>
  <c r="J72" i="9"/>
  <c r="J70" i="9" s="1"/>
  <c r="H72" i="9"/>
  <c r="G72" i="9"/>
  <c r="F72" i="9"/>
  <c r="E72" i="9"/>
  <c r="O71" i="9"/>
  <c r="L71" i="9"/>
  <c r="G71" i="9"/>
  <c r="I71" i="9" s="1"/>
  <c r="I70" i="9" s="1"/>
  <c r="F71" i="9"/>
  <c r="M70" i="9"/>
  <c r="H70" i="9"/>
  <c r="E70" i="9"/>
  <c r="O69" i="9"/>
  <c r="L69" i="9"/>
  <c r="I69" i="9"/>
  <c r="C69" i="9" s="1"/>
  <c r="F69" i="9"/>
  <c r="O68" i="9"/>
  <c r="L68" i="9"/>
  <c r="I68" i="9"/>
  <c r="F68" i="9"/>
  <c r="C68" i="9"/>
  <c r="O67" i="9"/>
  <c r="L67" i="9"/>
  <c r="I67" i="9"/>
  <c r="F67" i="9"/>
  <c r="C67" i="9" s="1"/>
  <c r="O66" i="9"/>
  <c r="L66" i="9"/>
  <c r="I66" i="9"/>
  <c r="C66" i="9" s="1"/>
  <c r="G66" i="9"/>
  <c r="F66" i="9"/>
  <c r="O65" i="9"/>
  <c r="O61" i="9" s="1"/>
  <c r="L65" i="9"/>
  <c r="I65" i="9"/>
  <c r="F65" i="9"/>
  <c r="C65" i="9"/>
  <c r="O64" i="9"/>
  <c r="L64" i="9"/>
  <c r="I64" i="9"/>
  <c r="F64" i="9"/>
  <c r="O63" i="9"/>
  <c r="L63" i="9"/>
  <c r="I63" i="9"/>
  <c r="F63" i="9"/>
  <c r="C63" i="9" s="1"/>
  <c r="O62" i="9"/>
  <c r="L62" i="9"/>
  <c r="L61" i="9" s="1"/>
  <c r="I62" i="9"/>
  <c r="C62" i="9" s="1"/>
  <c r="F62" i="9"/>
  <c r="N61" i="9"/>
  <c r="M61" i="9"/>
  <c r="K61" i="9"/>
  <c r="J61" i="9"/>
  <c r="H61" i="9"/>
  <c r="G61" i="9"/>
  <c r="E61" i="9"/>
  <c r="D61" i="9"/>
  <c r="O60" i="9"/>
  <c r="L60" i="9"/>
  <c r="G60" i="9"/>
  <c r="I60" i="9" s="1"/>
  <c r="F60" i="9"/>
  <c r="O59" i="9"/>
  <c r="L59" i="9"/>
  <c r="L58" i="9" s="1"/>
  <c r="L57" i="9" s="1"/>
  <c r="L56" i="9" s="1"/>
  <c r="I59" i="9"/>
  <c r="F59" i="9"/>
  <c r="O58" i="9"/>
  <c r="N58" i="9"/>
  <c r="N57" i="9" s="1"/>
  <c r="N56" i="9" s="1"/>
  <c r="N55" i="9" s="1"/>
  <c r="N54" i="9" s="1"/>
  <c r="N53" i="9" s="1"/>
  <c r="M58" i="9"/>
  <c r="K58" i="9"/>
  <c r="J58" i="9"/>
  <c r="J57" i="9" s="1"/>
  <c r="J56" i="9" s="1"/>
  <c r="H58" i="9"/>
  <c r="G58" i="9"/>
  <c r="F58" i="9"/>
  <c r="E58" i="9"/>
  <c r="D58" i="9"/>
  <c r="M57" i="9"/>
  <c r="H57" i="9"/>
  <c r="H56" i="9" s="1"/>
  <c r="H55" i="9" s="1"/>
  <c r="H54" i="9" s="1"/>
  <c r="H288" i="9" s="1"/>
  <c r="E57" i="9"/>
  <c r="D57" i="9"/>
  <c r="M56" i="9"/>
  <c r="E56" i="9"/>
  <c r="H53" i="9"/>
  <c r="O50" i="9"/>
  <c r="C50" i="9"/>
  <c r="O49" i="9"/>
  <c r="O48" i="9" s="1"/>
  <c r="C49" i="9"/>
  <c r="N48" i="9"/>
  <c r="M48" i="9"/>
  <c r="C48" i="9"/>
  <c r="L47" i="9"/>
  <c r="I47" i="9"/>
  <c r="F47" i="9"/>
  <c r="C47" i="9" s="1"/>
  <c r="L46" i="9"/>
  <c r="K46" i="9"/>
  <c r="J46" i="9"/>
  <c r="I46" i="9"/>
  <c r="H46" i="9"/>
  <c r="G46" i="9"/>
  <c r="F46" i="9"/>
  <c r="C46" i="9" s="1"/>
  <c r="E46" i="9"/>
  <c r="D46" i="9"/>
  <c r="F45" i="9"/>
  <c r="C45" i="9" s="1"/>
  <c r="J44" i="9"/>
  <c r="L44" i="9" s="1"/>
  <c r="C44" i="9"/>
  <c r="L43" i="9"/>
  <c r="C43" i="9" s="1"/>
  <c r="L42" i="9"/>
  <c r="C42" i="9"/>
  <c r="L41" i="9"/>
  <c r="C41" i="9" s="1"/>
  <c r="L40" i="9"/>
  <c r="C40" i="9" s="1"/>
  <c r="K40" i="9"/>
  <c r="J40" i="9"/>
  <c r="L39" i="9"/>
  <c r="C39" i="9"/>
  <c r="L38" i="9"/>
  <c r="C38" i="9" s="1"/>
  <c r="K37" i="9"/>
  <c r="J37" i="9"/>
  <c r="L36" i="9"/>
  <c r="C36" i="9" s="1"/>
  <c r="L35" i="9"/>
  <c r="C35" i="9" s="1"/>
  <c r="K35" i="9"/>
  <c r="J35" i="9"/>
  <c r="L34" i="9"/>
  <c r="C34" i="9" s="1"/>
  <c r="L33" i="9"/>
  <c r="L31" i="9" s="1"/>
  <c r="L32" i="9"/>
  <c r="C32" i="9" s="1"/>
  <c r="K31" i="9"/>
  <c r="K30" i="9" s="1"/>
  <c r="J31" i="9"/>
  <c r="J30" i="9"/>
  <c r="F29" i="9"/>
  <c r="C29" i="9" s="1"/>
  <c r="O27" i="9"/>
  <c r="L27" i="9"/>
  <c r="I27" i="9"/>
  <c r="F27" i="9"/>
  <c r="O26" i="9"/>
  <c r="L26" i="9"/>
  <c r="C26" i="9" s="1"/>
  <c r="I26" i="9"/>
  <c r="I25" i="9" s="1"/>
  <c r="F26" i="9"/>
  <c r="O25" i="9"/>
  <c r="O290" i="9" s="1"/>
  <c r="O289" i="9" s="1"/>
  <c r="N25" i="9"/>
  <c r="M25" i="9"/>
  <c r="M290" i="9" s="1"/>
  <c r="M289" i="9" s="1"/>
  <c r="K25" i="9"/>
  <c r="K290" i="9" s="1"/>
  <c r="K289" i="9" s="1"/>
  <c r="J25" i="9"/>
  <c r="H25" i="9"/>
  <c r="H290" i="9" s="1"/>
  <c r="H289" i="9" s="1"/>
  <c r="G25" i="9"/>
  <c r="G290" i="9" s="1"/>
  <c r="G289" i="9" s="1"/>
  <c r="F25" i="9"/>
  <c r="E25" i="9"/>
  <c r="E290" i="9" s="1"/>
  <c r="E289" i="9" s="1"/>
  <c r="D25" i="9"/>
  <c r="D290" i="9" s="1"/>
  <c r="D289" i="9" s="1"/>
  <c r="O24" i="9"/>
  <c r="M24" i="9"/>
  <c r="H24" i="9"/>
  <c r="E24" i="9"/>
  <c r="O299" i="8"/>
  <c r="L299" i="8"/>
  <c r="I299" i="8"/>
  <c r="F299" i="8"/>
  <c r="O298" i="8"/>
  <c r="L298" i="8"/>
  <c r="I298" i="8"/>
  <c r="C298" i="8" s="1"/>
  <c r="F298" i="8"/>
  <c r="O297" i="8"/>
  <c r="L297" i="8"/>
  <c r="C297" i="8" s="1"/>
  <c r="I297" i="8"/>
  <c r="F297" i="8"/>
  <c r="O296" i="8"/>
  <c r="L296" i="8"/>
  <c r="I296" i="8"/>
  <c r="F296" i="8"/>
  <c r="C296" i="8"/>
  <c r="O295" i="8"/>
  <c r="L295" i="8"/>
  <c r="I295" i="8"/>
  <c r="F295" i="8"/>
  <c r="C295" i="8" s="1"/>
  <c r="O294" i="8"/>
  <c r="L294" i="8"/>
  <c r="I294" i="8"/>
  <c r="C294" i="8" s="1"/>
  <c r="F294" i="8"/>
  <c r="O293" i="8"/>
  <c r="L293" i="8"/>
  <c r="I293" i="8"/>
  <c r="F293" i="8"/>
  <c r="C293" i="8" s="1"/>
  <c r="O292" i="8"/>
  <c r="L292" i="8"/>
  <c r="I292" i="8"/>
  <c r="F292" i="8"/>
  <c r="C292" i="8"/>
  <c r="N291" i="8"/>
  <c r="M291" i="8"/>
  <c r="K291" i="8"/>
  <c r="J291" i="8"/>
  <c r="L291" i="8" s="1"/>
  <c r="I291" i="8"/>
  <c r="H291" i="8"/>
  <c r="G291" i="8"/>
  <c r="F291" i="8"/>
  <c r="E291" i="8"/>
  <c r="D291" i="8"/>
  <c r="O286" i="8"/>
  <c r="L286" i="8"/>
  <c r="I286" i="8"/>
  <c r="F286" i="8"/>
  <c r="C286" i="8" s="1"/>
  <c r="O285" i="8"/>
  <c r="J285" i="8"/>
  <c r="L285" i="8" s="1"/>
  <c r="C285" i="8" s="1"/>
  <c r="I285" i="8"/>
  <c r="F285" i="8"/>
  <c r="O284" i="8"/>
  <c r="N284" i="8"/>
  <c r="M284" i="8"/>
  <c r="K284" i="8"/>
  <c r="H284" i="8"/>
  <c r="G284" i="8"/>
  <c r="E284" i="8"/>
  <c r="D284" i="8"/>
  <c r="O283" i="8"/>
  <c r="L283" i="8"/>
  <c r="I283" i="8"/>
  <c r="F283" i="8"/>
  <c r="C283" i="8" s="1"/>
  <c r="N282" i="8"/>
  <c r="M282" i="8"/>
  <c r="O282" i="8" s="1"/>
  <c r="K282" i="8"/>
  <c r="J282" i="8"/>
  <c r="L282" i="8" s="1"/>
  <c r="I282" i="8"/>
  <c r="H282" i="8"/>
  <c r="G282" i="8"/>
  <c r="E282" i="8"/>
  <c r="F282" i="8" s="1"/>
  <c r="D282" i="8"/>
  <c r="O281" i="8"/>
  <c r="L281" i="8"/>
  <c r="C281" i="8" s="1"/>
  <c r="I281" i="8"/>
  <c r="F281" i="8"/>
  <c r="O280" i="8"/>
  <c r="L280" i="8"/>
  <c r="I280" i="8"/>
  <c r="F280" i="8"/>
  <c r="C280" i="8"/>
  <c r="O279" i="8"/>
  <c r="O278" i="8" s="1"/>
  <c r="L279" i="8"/>
  <c r="I279" i="8"/>
  <c r="F279" i="8"/>
  <c r="C279" i="8" s="1"/>
  <c r="N278" i="8"/>
  <c r="M278" i="8"/>
  <c r="K278" i="8"/>
  <c r="J278" i="8"/>
  <c r="L278" i="8" s="1"/>
  <c r="I278" i="8"/>
  <c r="H278" i="8"/>
  <c r="G278" i="8"/>
  <c r="E278" i="8"/>
  <c r="F278" i="8" s="1"/>
  <c r="D278" i="8"/>
  <c r="O277" i="8"/>
  <c r="L277" i="8"/>
  <c r="C277" i="8" s="1"/>
  <c r="I277" i="8"/>
  <c r="F277" i="8"/>
  <c r="O276" i="8"/>
  <c r="L276" i="8"/>
  <c r="I276" i="8"/>
  <c r="F276" i="8"/>
  <c r="C276" i="8"/>
  <c r="O275" i="8"/>
  <c r="L275" i="8"/>
  <c r="I275" i="8"/>
  <c r="F275" i="8"/>
  <c r="C275" i="8" s="1"/>
  <c r="N274" i="8"/>
  <c r="M274" i="8"/>
  <c r="O274" i="8" s="1"/>
  <c r="K274" i="8"/>
  <c r="J274" i="8"/>
  <c r="L274" i="8" s="1"/>
  <c r="I274" i="8"/>
  <c r="H274" i="8"/>
  <c r="G274" i="8"/>
  <c r="E274" i="8"/>
  <c r="F274" i="8" s="1"/>
  <c r="D274" i="8"/>
  <c r="O273" i="8"/>
  <c r="L273" i="8"/>
  <c r="C273" i="8" s="1"/>
  <c r="I273" i="8"/>
  <c r="F273" i="8"/>
  <c r="N272" i="8"/>
  <c r="N271" i="8" s="1"/>
  <c r="K272" i="8"/>
  <c r="K271" i="8" s="1"/>
  <c r="J272" i="8"/>
  <c r="L272" i="8" s="1"/>
  <c r="H272" i="8"/>
  <c r="G272" i="8"/>
  <c r="G271" i="8" s="1"/>
  <c r="I271" i="8" s="1"/>
  <c r="D272" i="8"/>
  <c r="H271" i="8"/>
  <c r="D271" i="8"/>
  <c r="O270" i="8"/>
  <c r="L270" i="8"/>
  <c r="I270" i="8"/>
  <c r="F270" i="8"/>
  <c r="C270" i="8" s="1"/>
  <c r="O269" i="8"/>
  <c r="L269" i="8"/>
  <c r="C269" i="8" s="1"/>
  <c r="I269" i="8"/>
  <c r="F269" i="8"/>
  <c r="O268" i="8"/>
  <c r="L268" i="8"/>
  <c r="I268" i="8"/>
  <c r="F268" i="8"/>
  <c r="C268" i="8"/>
  <c r="O267" i="8"/>
  <c r="L267" i="8"/>
  <c r="I267" i="8"/>
  <c r="F267" i="8"/>
  <c r="C267" i="8" s="1"/>
  <c r="N266" i="8"/>
  <c r="M266" i="8"/>
  <c r="O266" i="8" s="1"/>
  <c r="K266" i="8"/>
  <c r="J266" i="8"/>
  <c r="L266" i="8" s="1"/>
  <c r="I266" i="8"/>
  <c r="H266" i="8"/>
  <c r="G266" i="8"/>
  <c r="E266" i="8"/>
  <c r="F266" i="8" s="1"/>
  <c r="C266" i="8" s="1"/>
  <c r="D266" i="8"/>
  <c r="O265" i="8"/>
  <c r="L265" i="8"/>
  <c r="C265" i="8" s="1"/>
  <c r="I265" i="8"/>
  <c r="F265" i="8"/>
  <c r="O264" i="8"/>
  <c r="L264" i="8"/>
  <c r="I264" i="8"/>
  <c r="F264" i="8"/>
  <c r="C264" i="8"/>
  <c r="O263" i="8"/>
  <c r="L263" i="8"/>
  <c r="I263" i="8"/>
  <c r="F263" i="8"/>
  <c r="C263" i="8" s="1"/>
  <c r="N262" i="8"/>
  <c r="M262" i="8"/>
  <c r="M261" i="8" s="1"/>
  <c r="O261" i="8" s="1"/>
  <c r="K262" i="8"/>
  <c r="J262" i="8"/>
  <c r="L262" i="8" s="1"/>
  <c r="I262" i="8"/>
  <c r="H262" i="8"/>
  <c r="H261" i="8" s="1"/>
  <c r="G262" i="8"/>
  <c r="E262" i="8"/>
  <c r="F262" i="8" s="1"/>
  <c r="D262" i="8"/>
  <c r="D261" i="8" s="1"/>
  <c r="N261" i="8"/>
  <c r="K261" i="8"/>
  <c r="J261" i="8"/>
  <c r="L261" i="8" s="1"/>
  <c r="G261" i="8"/>
  <c r="O260" i="8"/>
  <c r="L260" i="8"/>
  <c r="I260" i="8"/>
  <c r="F260" i="8"/>
  <c r="C260" i="8"/>
  <c r="O259" i="8"/>
  <c r="L259" i="8"/>
  <c r="I259" i="8"/>
  <c r="F259" i="8"/>
  <c r="C259" i="8" s="1"/>
  <c r="O258" i="8"/>
  <c r="L258" i="8"/>
  <c r="I258" i="8"/>
  <c r="F258" i="8"/>
  <c r="C258" i="8" s="1"/>
  <c r="O257" i="8"/>
  <c r="L257" i="8"/>
  <c r="C257" i="8" s="1"/>
  <c r="I257" i="8"/>
  <c r="F257" i="8"/>
  <c r="O256" i="8"/>
  <c r="L256" i="8"/>
  <c r="I256" i="8"/>
  <c r="F256" i="8"/>
  <c r="C256" i="8"/>
  <c r="N255" i="8"/>
  <c r="M255" i="8"/>
  <c r="O255" i="8" s="1"/>
  <c r="L255" i="8"/>
  <c r="K255" i="8"/>
  <c r="K254" i="8" s="1"/>
  <c r="J255" i="8"/>
  <c r="H255" i="8"/>
  <c r="I255" i="8" s="1"/>
  <c r="G255" i="8"/>
  <c r="G254" i="8" s="1"/>
  <c r="E255" i="8"/>
  <c r="D255" i="8"/>
  <c r="D254" i="8" s="1"/>
  <c r="F254" i="8" s="1"/>
  <c r="N254" i="8"/>
  <c r="M254" i="8"/>
  <c r="O254" i="8" s="1"/>
  <c r="J254" i="8"/>
  <c r="L254" i="8" s="1"/>
  <c r="E254" i="8"/>
  <c r="O253" i="8"/>
  <c r="L253" i="8"/>
  <c r="C253" i="8" s="1"/>
  <c r="I253" i="8"/>
  <c r="F253" i="8"/>
  <c r="O252" i="8"/>
  <c r="L252" i="8"/>
  <c r="I252" i="8"/>
  <c r="F252" i="8"/>
  <c r="C252" i="8"/>
  <c r="O251" i="8"/>
  <c r="L251" i="8"/>
  <c r="I251" i="8"/>
  <c r="F251" i="8"/>
  <c r="C251" i="8" s="1"/>
  <c r="O250" i="8"/>
  <c r="L250" i="8"/>
  <c r="I250" i="8"/>
  <c r="F250" i="8"/>
  <c r="C250" i="8" s="1"/>
  <c r="N249" i="8"/>
  <c r="O249" i="8" s="1"/>
  <c r="M249" i="8"/>
  <c r="K249" i="8"/>
  <c r="J249" i="8"/>
  <c r="L249" i="8" s="1"/>
  <c r="H249" i="8"/>
  <c r="G249" i="8"/>
  <c r="I249" i="8" s="1"/>
  <c r="F249" i="8"/>
  <c r="E249" i="8"/>
  <c r="D249" i="8"/>
  <c r="O248" i="8"/>
  <c r="L248" i="8"/>
  <c r="I248" i="8"/>
  <c r="F248" i="8"/>
  <c r="C248" i="8"/>
  <c r="O247" i="8"/>
  <c r="L247" i="8"/>
  <c r="I247" i="8"/>
  <c r="F247" i="8"/>
  <c r="C247" i="8" s="1"/>
  <c r="O246" i="8"/>
  <c r="L246" i="8"/>
  <c r="I246" i="8"/>
  <c r="F246" i="8"/>
  <c r="C246" i="8" s="1"/>
  <c r="O245" i="8"/>
  <c r="L245" i="8"/>
  <c r="C245" i="8" s="1"/>
  <c r="I245" i="8"/>
  <c r="F245" i="8"/>
  <c r="O244" i="8"/>
  <c r="L244" i="8"/>
  <c r="I244" i="8"/>
  <c r="F244" i="8"/>
  <c r="C244" i="8"/>
  <c r="O243" i="8"/>
  <c r="L243" i="8"/>
  <c r="I243" i="8"/>
  <c r="F243" i="8"/>
  <c r="C243" i="8" s="1"/>
  <c r="O242" i="8"/>
  <c r="L242" i="8"/>
  <c r="I242" i="8"/>
  <c r="F242" i="8"/>
  <c r="C242" i="8" s="1"/>
  <c r="N241" i="8"/>
  <c r="O241" i="8" s="1"/>
  <c r="M241" i="8"/>
  <c r="K241" i="8"/>
  <c r="J241" i="8"/>
  <c r="J234" i="8" s="1"/>
  <c r="H241" i="8"/>
  <c r="G241" i="8"/>
  <c r="I241" i="8" s="1"/>
  <c r="F241" i="8"/>
  <c r="E241" i="8"/>
  <c r="D241" i="8"/>
  <c r="O240" i="8"/>
  <c r="L240" i="8"/>
  <c r="I240" i="8"/>
  <c r="F240" i="8"/>
  <c r="C240" i="8"/>
  <c r="O239" i="8"/>
  <c r="L239" i="8"/>
  <c r="I239" i="8"/>
  <c r="F239" i="8"/>
  <c r="C239" i="8" s="1"/>
  <c r="N238" i="8"/>
  <c r="M238" i="8"/>
  <c r="O238" i="8" s="1"/>
  <c r="K238" i="8"/>
  <c r="J238" i="8"/>
  <c r="L238" i="8" s="1"/>
  <c r="I238" i="8"/>
  <c r="H238" i="8"/>
  <c r="G238" i="8"/>
  <c r="E238" i="8"/>
  <c r="F238" i="8" s="1"/>
  <c r="C238" i="8" s="1"/>
  <c r="D238" i="8"/>
  <c r="O237" i="8"/>
  <c r="L237" i="8"/>
  <c r="C237" i="8" s="1"/>
  <c r="I237" i="8"/>
  <c r="F237" i="8"/>
  <c r="O236" i="8"/>
  <c r="N236" i="8"/>
  <c r="M236" i="8"/>
  <c r="K236" i="8"/>
  <c r="L236" i="8" s="1"/>
  <c r="J236" i="8"/>
  <c r="H236" i="8"/>
  <c r="G236" i="8"/>
  <c r="I236" i="8" s="1"/>
  <c r="E236" i="8"/>
  <c r="D236" i="8"/>
  <c r="F236" i="8" s="1"/>
  <c r="O235" i="8"/>
  <c r="L235" i="8"/>
  <c r="I235" i="8"/>
  <c r="F235" i="8"/>
  <c r="C235" i="8" s="1"/>
  <c r="M234" i="8"/>
  <c r="H234" i="8"/>
  <c r="E234" i="8"/>
  <c r="F234" i="8" s="1"/>
  <c r="D234" i="8"/>
  <c r="O232" i="8"/>
  <c r="L232" i="8"/>
  <c r="I232" i="8"/>
  <c r="F232" i="8"/>
  <c r="C232" i="8"/>
  <c r="O231" i="8"/>
  <c r="L231" i="8"/>
  <c r="I231" i="8"/>
  <c r="F231" i="8"/>
  <c r="C231" i="8" s="1"/>
  <c r="N230" i="8"/>
  <c r="M230" i="8"/>
  <c r="M207" i="8" s="1"/>
  <c r="K230" i="8"/>
  <c r="J230" i="8"/>
  <c r="L230" i="8" s="1"/>
  <c r="I230" i="8"/>
  <c r="H230" i="8"/>
  <c r="G230" i="8"/>
  <c r="E230" i="8"/>
  <c r="F230" i="8" s="1"/>
  <c r="D230" i="8"/>
  <c r="O229" i="8"/>
  <c r="L229" i="8"/>
  <c r="C229" i="8" s="1"/>
  <c r="I229" i="8"/>
  <c r="F229" i="8"/>
  <c r="O228" i="8"/>
  <c r="L228" i="8"/>
  <c r="I228" i="8"/>
  <c r="F228" i="8"/>
  <c r="C228" i="8"/>
  <c r="O227" i="8"/>
  <c r="L227" i="8"/>
  <c r="I227" i="8"/>
  <c r="F227" i="8"/>
  <c r="C227" i="8" s="1"/>
  <c r="O226" i="8"/>
  <c r="L226" i="8"/>
  <c r="I226" i="8"/>
  <c r="F226" i="8"/>
  <c r="C226" i="8" s="1"/>
  <c r="O225" i="8"/>
  <c r="L225" i="8"/>
  <c r="C225" i="8" s="1"/>
  <c r="I225" i="8"/>
  <c r="F225" i="8"/>
  <c r="O224" i="8"/>
  <c r="L224" i="8"/>
  <c r="I224" i="8"/>
  <c r="F224" i="8"/>
  <c r="C224" i="8"/>
  <c r="O223" i="8"/>
  <c r="L223" i="8"/>
  <c r="I223" i="8"/>
  <c r="F223" i="8"/>
  <c r="C223" i="8" s="1"/>
  <c r="O222" i="8"/>
  <c r="L222" i="8"/>
  <c r="I222" i="8"/>
  <c r="F222" i="8"/>
  <c r="C222" i="8" s="1"/>
  <c r="O221" i="8"/>
  <c r="L221" i="8"/>
  <c r="C221" i="8" s="1"/>
  <c r="I221" i="8"/>
  <c r="F221" i="8"/>
  <c r="O220" i="8"/>
  <c r="L220" i="8"/>
  <c r="I220" i="8"/>
  <c r="F220" i="8"/>
  <c r="C220" i="8"/>
  <c r="N219" i="8"/>
  <c r="M219" i="8"/>
  <c r="O219" i="8" s="1"/>
  <c r="L219" i="8"/>
  <c r="K219" i="8"/>
  <c r="J219" i="8"/>
  <c r="H219" i="8"/>
  <c r="G219" i="8"/>
  <c r="I219" i="8" s="1"/>
  <c r="E219" i="8"/>
  <c r="D219" i="8"/>
  <c r="F219" i="8" s="1"/>
  <c r="C219" i="8" s="1"/>
  <c r="O218" i="8"/>
  <c r="L218" i="8"/>
  <c r="I218" i="8"/>
  <c r="F218" i="8"/>
  <c r="C218" i="8" s="1"/>
  <c r="O217" i="8"/>
  <c r="L217" i="8"/>
  <c r="C217" i="8" s="1"/>
  <c r="I217" i="8"/>
  <c r="F217" i="8"/>
  <c r="O216" i="8"/>
  <c r="L216" i="8"/>
  <c r="I216" i="8"/>
  <c r="F216" i="8"/>
  <c r="C216" i="8"/>
  <c r="O215" i="8"/>
  <c r="L215" i="8"/>
  <c r="I215" i="8"/>
  <c r="F215" i="8"/>
  <c r="C215" i="8" s="1"/>
  <c r="O214" i="8"/>
  <c r="L214" i="8"/>
  <c r="I214" i="8"/>
  <c r="F214" i="8"/>
  <c r="C214" i="8" s="1"/>
  <c r="O213" i="8"/>
  <c r="L213" i="8"/>
  <c r="C213" i="8" s="1"/>
  <c r="I213" i="8"/>
  <c r="F213" i="8"/>
  <c r="O212" i="8"/>
  <c r="L212" i="8"/>
  <c r="I212" i="8"/>
  <c r="F212" i="8"/>
  <c r="C212" i="8"/>
  <c r="O211" i="8"/>
  <c r="L211" i="8"/>
  <c r="I211" i="8"/>
  <c r="F211" i="8"/>
  <c r="C211" i="8" s="1"/>
  <c r="O210" i="8"/>
  <c r="L210" i="8"/>
  <c r="I210" i="8"/>
  <c r="F210" i="8"/>
  <c r="C210" i="8" s="1"/>
  <c r="O209" i="8"/>
  <c r="L209" i="8"/>
  <c r="C209" i="8" s="1"/>
  <c r="I209" i="8"/>
  <c r="F209" i="8"/>
  <c r="O208" i="8"/>
  <c r="N208" i="8"/>
  <c r="N207" i="8" s="1"/>
  <c r="M208" i="8"/>
  <c r="K208" i="8"/>
  <c r="K207" i="8" s="1"/>
  <c r="J208" i="8"/>
  <c r="L208" i="8" s="1"/>
  <c r="H208" i="8"/>
  <c r="G208" i="8"/>
  <c r="G207" i="8" s="1"/>
  <c r="I207" i="8" s="1"/>
  <c r="E208" i="8"/>
  <c r="D208" i="8"/>
  <c r="F208" i="8" s="1"/>
  <c r="H207" i="8"/>
  <c r="D207" i="8"/>
  <c r="O206" i="8"/>
  <c r="L206" i="8"/>
  <c r="I206" i="8"/>
  <c r="F206" i="8"/>
  <c r="C206" i="8" s="1"/>
  <c r="O205" i="8"/>
  <c r="L205" i="8"/>
  <c r="C205" i="8" s="1"/>
  <c r="I205" i="8"/>
  <c r="F205" i="8"/>
  <c r="O204" i="8"/>
  <c r="L204" i="8"/>
  <c r="I204" i="8"/>
  <c r="F204" i="8"/>
  <c r="C204" i="8"/>
  <c r="O203" i="8"/>
  <c r="L203" i="8"/>
  <c r="I203" i="8"/>
  <c r="F203" i="8"/>
  <c r="C203" i="8" s="1"/>
  <c r="O202" i="8"/>
  <c r="L202" i="8"/>
  <c r="I202" i="8"/>
  <c r="F202" i="8"/>
  <c r="C202" i="8" s="1"/>
  <c r="N201" i="8"/>
  <c r="O201" i="8" s="1"/>
  <c r="M201" i="8"/>
  <c r="K201" i="8"/>
  <c r="J201" i="8"/>
  <c r="L201" i="8" s="1"/>
  <c r="H201" i="8"/>
  <c r="G201" i="8"/>
  <c r="I201" i="8" s="1"/>
  <c r="F201" i="8"/>
  <c r="E201" i="8"/>
  <c r="D201" i="8"/>
  <c r="O200" i="8"/>
  <c r="L200" i="8"/>
  <c r="I200" i="8"/>
  <c r="F200" i="8"/>
  <c r="C200" i="8"/>
  <c r="M199" i="8"/>
  <c r="K199" i="8"/>
  <c r="K198" i="8" s="1"/>
  <c r="H199" i="8"/>
  <c r="H198" i="8" s="1"/>
  <c r="G199" i="8"/>
  <c r="I199" i="8" s="1"/>
  <c r="E199" i="8"/>
  <c r="D199" i="8"/>
  <c r="D198" i="8" s="1"/>
  <c r="O196" i="8"/>
  <c r="L196" i="8"/>
  <c r="I196" i="8"/>
  <c r="F196" i="8"/>
  <c r="C196" i="8"/>
  <c r="N195" i="8"/>
  <c r="M195" i="8"/>
  <c r="O195" i="8" s="1"/>
  <c r="L195" i="8"/>
  <c r="K195" i="8"/>
  <c r="K194" i="8" s="1"/>
  <c r="J195" i="8"/>
  <c r="H195" i="8"/>
  <c r="I195" i="8" s="1"/>
  <c r="G195" i="8"/>
  <c r="G194" i="8" s="1"/>
  <c r="E195" i="8"/>
  <c r="D195" i="8"/>
  <c r="D194" i="8" s="1"/>
  <c r="F194" i="8" s="1"/>
  <c r="N194" i="8"/>
  <c r="M194" i="8"/>
  <c r="O194" i="8" s="1"/>
  <c r="J194" i="8"/>
  <c r="L194" i="8" s="1"/>
  <c r="E194" i="8"/>
  <c r="O193" i="8"/>
  <c r="L193" i="8"/>
  <c r="C193" i="8" s="1"/>
  <c r="I193" i="8"/>
  <c r="F193" i="8"/>
  <c r="O192" i="8"/>
  <c r="L192" i="8"/>
  <c r="I192" i="8"/>
  <c r="F192" i="8"/>
  <c r="C192" i="8"/>
  <c r="N191" i="8"/>
  <c r="M191" i="8"/>
  <c r="O191" i="8" s="1"/>
  <c r="L191" i="8"/>
  <c r="K191" i="8"/>
  <c r="K190" i="8" s="1"/>
  <c r="J191" i="8"/>
  <c r="H191" i="8"/>
  <c r="G191" i="8"/>
  <c r="I191" i="8" s="1"/>
  <c r="E191" i="8"/>
  <c r="D191" i="8"/>
  <c r="N190" i="8"/>
  <c r="M190" i="8"/>
  <c r="O190" i="8" s="1"/>
  <c r="J190" i="8"/>
  <c r="L190" i="8" s="1"/>
  <c r="E190" i="8"/>
  <c r="O189" i="8"/>
  <c r="L189" i="8"/>
  <c r="C189" i="8" s="1"/>
  <c r="I189" i="8"/>
  <c r="F189" i="8"/>
  <c r="O188" i="8"/>
  <c r="L188" i="8"/>
  <c r="I188" i="8"/>
  <c r="F188" i="8"/>
  <c r="C188" i="8"/>
  <c r="N187" i="8"/>
  <c r="M187" i="8"/>
  <c r="O187" i="8" s="1"/>
  <c r="L187" i="8"/>
  <c r="K187" i="8"/>
  <c r="J187" i="8"/>
  <c r="H187" i="8"/>
  <c r="G187" i="8"/>
  <c r="I187" i="8" s="1"/>
  <c r="E187" i="8"/>
  <c r="D187" i="8"/>
  <c r="F187" i="8" s="1"/>
  <c r="C187" i="8" s="1"/>
  <c r="O186" i="8"/>
  <c r="L186" i="8"/>
  <c r="I186" i="8"/>
  <c r="F186" i="8"/>
  <c r="C186" i="8" s="1"/>
  <c r="O185" i="8"/>
  <c r="L185" i="8"/>
  <c r="I185" i="8"/>
  <c r="C185" i="8" s="1"/>
  <c r="F185" i="8"/>
  <c r="O184" i="8"/>
  <c r="L184" i="8"/>
  <c r="I184" i="8"/>
  <c r="F184" i="8"/>
  <c r="C184" i="8"/>
  <c r="O183" i="8"/>
  <c r="L183" i="8"/>
  <c r="I183" i="8"/>
  <c r="F183" i="8"/>
  <c r="C183" i="8" s="1"/>
  <c r="N182" i="8"/>
  <c r="M182" i="8"/>
  <c r="O182" i="8" s="1"/>
  <c r="L182" i="8"/>
  <c r="K182" i="8"/>
  <c r="J182" i="8"/>
  <c r="I182" i="8"/>
  <c r="H182" i="8"/>
  <c r="G182" i="8"/>
  <c r="E182" i="8"/>
  <c r="D182" i="8"/>
  <c r="F182" i="8" s="1"/>
  <c r="C182" i="8" s="1"/>
  <c r="O181" i="8"/>
  <c r="L181" i="8"/>
  <c r="I181" i="8"/>
  <c r="C181" i="8" s="1"/>
  <c r="F181" i="8"/>
  <c r="O180" i="8"/>
  <c r="L180" i="8"/>
  <c r="I180" i="8"/>
  <c r="F180" i="8"/>
  <c r="C180" i="8"/>
  <c r="O179" i="8"/>
  <c r="L179" i="8"/>
  <c r="I179" i="8"/>
  <c r="F179" i="8"/>
  <c r="C179" i="8" s="1"/>
  <c r="N178" i="8"/>
  <c r="M178" i="8"/>
  <c r="M177" i="8" s="1"/>
  <c r="L178" i="8"/>
  <c r="K178" i="8"/>
  <c r="J178" i="8"/>
  <c r="I178" i="8"/>
  <c r="H178" i="8"/>
  <c r="H177" i="8" s="1"/>
  <c r="G178" i="8"/>
  <c r="E178" i="8"/>
  <c r="E177" i="8" s="1"/>
  <c r="E176" i="8" s="1"/>
  <c r="D178" i="8"/>
  <c r="F178" i="8" s="1"/>
  <c r="N177" i="8"/>
  <c r="N176" i="8" s="1"/>
  <c r="K177" i="8"/>
  <c r="J177" i="8"/>
  <c r="J176" i="8" s="1"/>
  <c r="L176" i="8" s="1"/>
  <c r="G177" i="8"/>
  <c r="K176" i="8"/>
  <c r="G176" i="8"/>
  <c r="O175" i="8"/>
  <c r="L175" i="8"/>
  <c r="I175" i="8"/>
  <c r="F175" i="8"/>
  <c r="C175" i="8" s="1"/>
  <c r="O174" i="8"/>
  <c r="L174" i="8"/>
  <c r="I174" i="8"/>
  <c r="F174" i="8"/>
  <c r="C174" i="8" s="1"/>
  <c r="O173" i="8"/>
  <c r="L173" i="8"/>
  <c r="I173" i="8"/>
  <c r="C173" i="8" s="1"/>
  <c r="F173" i="8"/>
  <c r="O172" i="8"/>
  <c r="L172" i="8"/>
  <c r="I172" i="8"/>
  <c r="F172" i="8"/>
  <c r="C172" i="8"/>
  <c r="O171" i="8"/>
  <c r="L171" i="8"/>
  <c r="I171" i="8"/>
  <c r="F171" i="8"/>
  <c r="C171" i="8" s="1"/>
  <c r="O170" i="8"/>
  <c r="L170" i="8"/>
  <c r="I170" i="8"/>
  <c r="F170" i="8"/>
  <c r="C170" i="8" s="1"/>
  <c r="N169" i="8"/>
  <c r="O169" i="8" s="1"/>
  <c r="M169" i="8"/>
  <c r="M168" i="8" s="1"/>
  <c r="K169" i="8"/>
  <c r="J169" i="8"/>
  <c r="J168" i="8" s="1"/>
  <c r="L168" i="8" s="1"/>
  <c r="H169" i="8"/>
  <c r="G169" i="8"/>
  <c r="I169" i="8" s="1"/>
  <c r="F169" i="8"/>
  <c r="E169" i="8"/>
  <c r="E168" i="8" s="1"/>
  <c r="D169" i="8"/>
  <c r="K168" i="8"/>
  <c r="H168" i="8"/>
  <c r="G168" i="8"/>
  <c r="I168" i="8" s="1"/>
  <c r="D168" i="8"/>
  <c r="O167" i="8"/>
  <c r="L167" i="8"/>
  <c r="I167" i="8"/>
  <c r="F167" i="8"/>
  <c r="C167" i="8" s="1"/>
  <c r="O166" i="8"/>
  <c r="L166" i="8"/>
  <c r="I166" i="8"/>
  <c r="F166" i="8"/>
  <c r="C166" i="8" s="1"/>
  <c r="O165" i="8"/>
  <c r="L165" i="8"/>
  <c r="C165" i="8" s="1"/>
  <c r="I165" i="8"/>
  <c r="F165" i="8"/>
  <c r="O164" i="8"/>
  <c r="L164" i="8"/>
  <c r="I164" i="8"/>
  <c r="F164" i="8"/>
  <c r="C164" i="8"/>
  <c r="N163" i="8"/>
  <c r="M163" i="8"/>
  <c r="O163" i="8" s="1"/>
  <c r="L163" i="8"/>
  <c r="K163" i="8"/>
  <c r="J163" i="8"/>
  <c r="H163" i="8"/>
  <c r="I163" i="8" s="1"/>
  <c r="G163" i="8"/>
  <c r="E163" i="8"/>
  <c r="D163" i="8"/>
  <c r="F163" i="8" s="1"/>
  <c r="C163" i="8" s="1"/>
  <c r="O162" i="8"/>
  <c r="L162" i="8"/>
  <c r="I162" i="8"/>
  <c r="F162" i="8"/>
  <c r="C162" i="8" s="1"/>
  <c r="O161" i="8"/>
  <c r="L161" i="8"/>
  <c r="C161" i="8" s="1"/>
  <c r="I161" i="8"/>
  <c r="F161" i="8"/>
  <c r="O160" i="8"/>
  <c r="L160" i="8"/>
  <c r="I160" i="8"/>
  <c r="F160" i="8"/>
  <c r="C160" i="8"/>
  <c r="O159" i="8"/>
  <c r="L159" i="8"/>
  <c r="I159" i="8"/>
  <c r="F159" i="8"/>
  <c r="C159" i="8" s="1"/>
  <c r="O158" i="8"/>
  <c r="L158" i="8"/>
  <c r="I158" i="8"/>
  <c r="F158" i="8"/>
  <c r="C158" i="8" s="1"/>
  <c r="O157" i="8"/>
  <c r="L157" i="8"/>
  <c r="C157" i="8" s="1"/>
  <c r="I157" i="8"/>
  <c r="F157" i="8"/>
  <c r="O156" i="8"/>
  <c r="L156" i="8"/>
  <c r="I156" i="8"/>
  <c r="F156" i="8"/>
  <c r="C156" i="8"/>
  <c r="O155" i="8"/>
  <c r="L155" i="8"/>
  <c r="I155" i="8"/>
  <c r="F155" i="8"/>
  <c r="C155" i="8" s="1"/>
  <c r="N154" i="8"/>
  <c r="M154" i="8"/>
  <c r="O154" i="8" s="1"/>
  <c r="K154" i="8"/>
  <c r="J154" i="8"/>
  <c r="L154" i="8" s="1"/>
  <c r="I154" i="8"/>
  <c r="H154" i="8"/>
  <c r="G154" i="8"/>
  <c r="E154" i="8"/>
  <c r="F154" i="8" s="1"/>
  <c r="D154" i="8"/>
  <c r="O153" i="8"/>
  <c r="L153" i="8"/>
  <c r="C153" i="8" s="1"/>
  <c r="I153" i="8"/>
  <c r="F153" i="8"/>
  <c r="O152" i="8"/>
  <c r="L152" i="8"/>
  <c r="I152" i="8"/>
  <c r="F152" i="8"/>
  <c r="C152" i="8"/>
  <c r="O151" i="8"/>
  <c r="L151" i="8"/>
  <c r="I151" i="8"/>
  <c r="F151" i="8"/>
  <c r="C151" i="8" s="1"/>
  <c r="O150" i="8"/>
  <c r="L150" i="8"/>
  <c r="I150" i="8"/>
  <c r="F150" i="8"/>
  <c r="C150" i="8" s="1"/>
  <c r="O149" i="8"/>
  <c r="L149" i="8"/>
  <c r="C149" i="8" s="1"/>
  <c r="I149" i="8"/>
  <c r="F149" i="8"/>
  <c r="O148" i="8"/>
  <c r="L148" i="8"/>
  <c r="I148" i="8"/>
  <c r="F148" i="8"/>
  <c r="C148" i="8"/>
  <c r="N147" i="8"/>
  <c r="M147" i="8"/>
  <c r="O147" i="8" s="1"/>
  <c r="L147" i="8"/>
  <c r="K147" i="8"/>
  <c r="J147" i="8"/>
  <c r="H147" i="8"/>
  <c r="I147" i="8" s="1"/>
  <c r="G147" i="8"/>
  <c r="E147" i="8"/>
  <c r="D147" i="8"/>
  <c r="F147" i="8" s="1"/>
  <c r="O146" i="8"/>
  <c r="L146" i="8"/>
  <c r="I146" i="8"/>
  <c r="F146" i="8"/>
  <c r="C146" i="8" s="1"/>
  <c r="O145" i="8"/>
  <c r="L145" i="8"/>
  <c r="C145" i="8" s="1"/>
  <c r="I145" i="8"/>
  <c r="F145" i="8"/>
  <c r="O144" i="8"/>
  <c r="N144" i="8"/>
  <c r="M144" i="8"/>
  <c r="K144" i="8"/>
  <c r="L144" i="8" s="1"/>
  <c r="J144" i="8"/>
  <c r="H144" i="8"/>
  <c r="G144" i="8"/>
  <c r="G133" i="8" s="1"/>
  <c r="E144" i="8"/>
  <c r="D144" i="8"/>
  <c r="F144" i="8" s="1"/>
  <c r="O143" i="8"/>
  <c r="L143" i="8"/>
  <c r="I143" i="8"/>
  <c r="F143" i="8"/>
  <c r="C143" i="8" s="1"/>
  <c r="O142" i="8"/>
  <c r="L142" i="8"/>
  <c r="I142" i="8"/>
  <c r="F142" i="8"/>
  <c r="C142" i="8" s="1"/>
  <c r="O141" i="8"/>
  <c r="L141" i="8"/>
  <c r="C141" i="8" s="1"/>
  <c r="I141" i="8"/>
  <c r="F141" i="8"/>
  <c r="O140" i="8"/>
  <c r="L140" i="8"/>
  <c r="I140" i="8"/>
  <c r="F140" i="8"/>
  <c r="C140" i="8"/>
  <c r="N139" i="8"/>
  <c r="M139" i="8"/>
  <c r="O139" i="8" s="1"/>
  <c r="L139" i="8"/>
  <c r="K139" i="8"/>
  <c r="J139" i="8"/>
  <c r="H139" i="8"/>
  <c r="I139" i="8" s="1"/>
  <c r="G139" i="8"/>
  <c r="E139" i="8"/>
  <c r="D139" i="8"/>
  <c r="F139" i="8" s="1"/>
  <c r="C139" i="8" s="1"/>
  <c r="O138" i="8"/>
  <c r="L138" i="8"/>
  <c r="I138" i="8"/>
  <c r="F138" i="8"/>
  <c r="C138" i="8" s="1"/>
  <c r="O137" i="8"/>
  <c r="L137" i="8"/>
  <c r="C137" i="8" s="1"/>
  <c r="I137" i="8"/>
  <c r="F137" i="8"/>
  <c r="O136" i="8"/>
  <c r="L136" i="8"/>
  <c r="I136" i="8"/>
  <c r="F136" i="8"/>
  <c r="C136" i="8"/>
  <c r="O135" i="8"/>
  <c r="L135" i="8"/>
  <c r="I135" i="8"/>
  <c r="F135" i="8"/>
  <c r="C135" i="8" s="1"/>
  <c r="N134" i="8"/>
  <c r="M134" i="8"/>
  <c r="M133" i="8" s="1"/>
  <c r="O133" i="8" s="1"/>
  <c r="K134" i="8"/>
  <c r="J134" i="8"/>
  <c r="L134" i="8" s="1"/>
  <c r="I134" i="8"/>
  <c r="H134" i="8"/>
  <c r="H133" i="8" s="1"/>
  <c r="G134" i="8"/>
  <c r="E134" i="8"/>
  <c r="F134" i="8" s="1"/>
  <c r="D134" i="8"/>
  <c r="D133" i="8" s="1"/>
  <c r="N133" i="8"/>
  <c r="J133" i="8"/>
  <c r="O132" i="8"/>
  <c r="L132" i="8"/>
  <c r="I132" i="8"/>
  <c r="F132" i="8"/>
  <c r="C132" i="8"/>
  <c r="N131" i="8"/>
  <c r="M131" i="8"/>
  <c r="O131" i="8" s="1"/>
  <c r="L131" i="8"/>
  <c r="K131" i="8"/>
  <c r="J131" i="8"/>
  <c r="H131" i="8"/>
  <c r="I131" i="8" s="1"/>
  <c r="G131" i="8"/>
  <c r="E131" i="8"/>
  <c r="D131" i="8"/>
  <c r="F131" i="8" s="1"/>
  <c r="O130" i="8"/>
  <c r="L130" i="8"/>
  <c r="I130" i="8"/>
  <c r="F130" i="8"/>
  <c r="C130" i="8" s="1"/>
  <c r="O129" i="8"/>
  <c r="L129" i="8"/>
  <c r="C129" i="8" s="1"/>
  <c r="I129" i="8"/>
  <c r="F129" i="8"/>
  <c r="O128" i="8"/>
  <c r="L128" i="8"/>
  <c r="I128" i="8"/>
  <c r="F128" i="8"/>
  <c r="C128" i="8"/>
  <c r="O127" i="8"/>
  <c r="L127" i="8"/>
  <c r="I127" i="8"/>
  <c r="F127" i="8"/>
  <c r="C127" i="8" s="1"/>
  <c r="O126" i="8"/>
  <c r="L126" i="8"/>
  <c r="I126" i="8"/>
  <c r="F126" i="8"/>
  <c r="C126" i="8" s="1"/>
  <c r="N125" i="8"/>
  <c r="M125" i="8"/>
  <c r="K125" i="8"/>
  <c r="J125" i="8"/>
  <c r="H125" i="8"/>
  <c r="G125" i="8"/>
  <c r="I125" i="8" s="1"/>
  <c r="F125" i="8"/>
  <c r="E125" i="8"/>
  <c r="D125" i="8"/>
  <c r="O124" i="8"/>
  <c r="L124" i="8"/>
  <c r="I124" i="8"/>
  <c r="F124" i="8"/>
  <c r="C124" i="8"/>
  <c r="O123" i="8"/>
  <c r="L123" i="8"/>
  <c r="I123" i="8"/>
  <c r="F123" i="8"/>
  <c r="C123" i="8" s="1"/>
  <c r="O122" i="8"/>
  <c r="L122" i="8"/>
  <c r="I122" i="8"/>
  <c r="F122" i="8"/>
  <c r="O121" i="8"/>
  <c r="L121" i="8"/>
  <c r="C121" i="8" s="1"/>
  <c r="I121" i="8"/>
  <c r="F121" i="8"/>
  <c r="O120" i="8"/>
  <c r="L120" i="8"/>
  <c r="I120" i="8"/>
  <c r="F120" i="8"/>
  <c r="C120" i="8"/>
  <c r="N119" i="8"/>
  <c r="M119" i="8"/>
  <c r="O119" i="8" s="1"/>
  <c r="L119" i="8"/>
  <c r="K119" i="8"/>
  <c r="J119" i="8"/>
  <c r="H119" i="8"/>
  <c r="I119" i="8" s="1"/>
  <c r="G119" i="8"/>
  <c r="E119" i="8"/>
  <c r="D119" i="8"/>
  <c r="F119" i="8" s="1"/>
  <c r="C119" i="8" s="1"/>
  <c r="O118" i="8"/>
  <c r="L118" i="8"/>
  <c r="I118" i="8"/>
  <c r="F118" i="8"/>
  <c r="C118" i="8" s="1"/>
  <c r="O117" i="8"/>
  <c r="L117" i="8"/>
  <c r="C117" i="8" s="1"/>
  <c r="I117" i="8"/>
  <c r="F117" i="8"/>
  <c r="O116" i="8"/>
  <c r="L116" i="8"/>
  <c r="I116" i="8"/>
  <c r="F116" i="8"/>
  <c r="C116" i="8"/>
  <c r="N115" i="8"/>
  <c r="M115" i="8"/>
  <c r="O115" i="8" s="1"/>
  <c r="L115" i="8"/>
  <c r="K115" i="8"/>
  <c r="J115" i="8"/>
  <c r="H115" i="8"/>
  <c r="I115" i="8" s="1"/>
  <c r="G115" i="8"/>
  <c r="E115" i="8"/>
  <c r="D115" i="8"/>
  <c r="F115" i="8" s="1"/>
  <c r="O114" i="8"/>
  <c r="L114" i="8"/>
  <c r="I114" i="8"/>
  <c r="F114" i="8"/>
  <c r="O113" i="8"/>
  <c r="L113" i="8"/>
  <c r="C113" i="8" s="1"/>
  <c r="I113" i="8"/>
  <c r="F113" i="8"/>
  <c r="O112" i="8"/>
  <c r="L112" i="8"/>
  <c r="I112" i="8"/>
  <c r="F112" i="8"/>
  <c r="C112" i="8"/>
  <c r="O111" i="8"/>
  <c r="L111" i="8"/>
  <c r="I111" i="8"/>
  <c r="F111" i="8"/>
  <c r="C111" i="8" s="1"/>
  <c r="O110" i="8"/>
  <c r="L110" i="8"/>
  <c r="I110" i="8"/>
  <c r="F110" i="8"/>
  <c r="C110" i="8" s="1"/>
  <c r="O109" i="8"/>
  <c r="L109" i="8"/>
  <c r="C109" i="8" s="1"/>
  <c r="I109" i="8"/>
  <c r="F109" i="8"/>
  <c r="O108" i="8"/>
  <c r="L108" i="8"/>
  <c r="I108" i="8"/>
  <c r="F108" i="8"/>
  <c r="C108" i="8"/>
  <c r="O107" i="8"/>
  <c r="L107" i="8"/>
  <c r="I107" i="8"/>
  <c r="F107" i="8"/>
  <c r="C107" i="8" s="1"/>
  <c r="N106" i="8"/>
  <c r="M106" i="8"/>
  <c r="O106" i="8" s="1"/>
  <c r="K106" i="8"/>
  <c r="J106" i="8"/>
  <c r="L106" i="8" s="1"/>
  <c r="I106" i="8"/>
  <c r="H106" i="8"/>
  <c r="G106" i="8"/>
  <c r="E106" i="8"/>
  <c r="F106" i="8" s="1"/>
  <c r="C106" i="8" s="1"/>
  <c r="D106" i="8"/>
  <c r="O105" i="8"/>
  <c r="L105" i="8"/>
  <c r="C105" i="8" s="1"/>
  <c r="I105" i="8"/>
  <c r="F105" i="8"/>
  <c r="O104" i="8"/>
  <c r="L104" i="8"/>
  <c r="I104" i="8"/>
  <c r="F104" i="8"/>
  <c r="C104" i="8"/>
  <c r="O103" i="8"/>
  <c r="L103" i="8"/>
  <c r="I103" i="8"/>
  <c r="F103" i="8"/>
  <c r="C103" i="8" s="1"/>
  <c r="O102" i="8"/>
  <c r="L102" i="8"/>
  <c r="I102" i="8"/>
  <c r="F102" i="8"/>
  <c r="O101" i="8"/>
  <c r="L101" i="8"/>
  <c r="C101" i="8" s="1"/>
  <c r="I101" i="8"/>
  <c r="F101" i="8"/>
  <c r="O100" i="8"/>
  <c r="L100" i="8"/>
  <c r="I100" i="8"/>
  <c r="F100" i="8"/>
  <c r="C100" i="8"/>
  <c r="O99" i="8"/>
  <c r="L99" i="8"/>
  <c r="I99" i="8"/>
  <c r="F99" i="8"/>
  <c r="C99" i="8" s="1"/>
  <c r="N98" i="8"/>
  <c r="M98" i="8"/>
  <c r="O98" i="8" s="1"/>
  <c r="K98" i="8"/>
  <c r="J98" i="8"/>
  <c r="L98" i="8" s="1"/>
  <c r="I98" i="8"/>
  <c r="H98" i="8"/>
  <c r="G98" i="8"/>
  <c r="E98" i="8"/>
  <c r="F98" i="8" s="1"/>
  <c r="D98" i="8"/>
  <c r="O97" i="8"/>
  <c r="L97" i="8"/>
  <c r="C97" i="8" s="1"/>
  <c r="I97" i="8"/>
  <c r="F97" i="8"/>
  <c r="O96" i="8"/>
  <c r="L96" i="8"/>
  <c r="I96" i="8"/>
  <c r="F96" i="8"/>
  <c r="C96" i="8"/>
  <c r="O95" i="8"/>
  <c r="L95" i="8"/>
  <c r="I95" i="8"/>
  <c r="F95" i="8"/>
  <c r="C95" i="8" s="1"/>
  <c r="O94" i="8"/>
  <c r="L94" i="8"/>
  <c r="I94" i="8"/>
  <c r="F94" i="8"/>
  <c r="O93" i="8"/>
  <c r="L93" i="8"/>
  <c r="C93" i="8" s="1"/>
  <c r="I93" i="8"/>
  <c r="F93" i="8"/>
  <c r="O92" i="8"/>
  <c r="N92" i="8"/>
  <c r="M92" i="8"/>
  <c r="K92" i="8"/>
  <c r="L92" i="8" s="1"/>
  <c r="J92" i="8"/>
  <c r="H92" i="8"/>
  <c r="G92" i="8"/>
  <c r="I92" i="8" s="1"/>
  <c r="C92" i="8" s="1"/>
  <c r="E92" i="8"/>
  <c r="D92" i="8"/>
  <c r="F92" i="8" s="1"/>
  <c r="O91" i="8"/>
  <c r="L91" i="8"/>
  <c r="I91" i="8"/>
  <c r="F91" i="8"/>
  <c r="C91" i="8" s="1"/>
  <c r="O90" i="8"/>
  <c r="L90" i="8"/>
  <c r="I90" i="8"/>
  <c r="F90" i="8"/>
  <c r="C90" i="8" s="1"/>
  <c r="O89" i="8"/>
  <c r="L89" i="8"/>
  <c r="C89" i="8" s="1"/>
  <c r="I89" i="8"/>
  <c r="F89" i="8"/>
  <c r="O88" i="8"/>
  <c r="L88" i="8"/>
  <c r="I88" i="8"/>
  <c r="F88" i="8"/>
  <c r="C88" i="8"/>
  <c r="N87" i="8"/>
  <c r="M87" i="8"/>
  <c r="O87" i="8" s="1"/>
  <c r="L87" i="8"/>
  <c r="K87" i="8"/>
  <c r="K86" i="8" s="1"/>
  <c r="J87" i="8"/>
  <c r="H87" i="8"/>
  <c r="G87" i="8"/>
  <c r="E87" i="8"/>
  <c r="D87" i="8"/>
  <c r="E86" i="8"/>
  <c r="O85" i="8"/>
  <c r="L85" i="8"/>
  <c r="C85" i="8" s="1"/>
  <c r="I85" i="8"/>
  <c r="F85" i="8"/>
  <c r="O84" i="8"/>
  <c r="L84" i="8"/>
  <c r="I84" i="8"/>
  <c r="F84" i="8"/>
  <c r="C84" i="8"/>
  <c r="N83" i="8"/>
  <c r="M83" i="8"/>
  <c r="O83" i="8" s="1"/>
  <c r="L83" i="8"/>
  <c r="K83" i="8"/>
  <c r="J83" i="8"/>
  <c r="I83" i="8"/>
  <c r="H83" i="8"/>
  <c r="G83" i="8"/>
  <c r="E83" i="8"/>
  <c r="E79" i="8" s="1"/>
  <c r="D83" i="8"/>
  <c r="O82" i="8"/>
  <c r="L82" i="8"/>
  <c r="I82" i="8"/>
  <c r="F82" i="8"/>
  <c r="O81" i="8"/>
  <c r="L81" i="8"/>
  <c r="I81" i="8"/>
  <c r="C81" i="8" s="1"/>
  <c r="F81" i="8"/>
  <c r="N80" i="8"/>
  <c r="N79" i="8" s="1"/>
  <c r="M80" i="8"/>
  <c r="K80" i="8"/>
  <c r="K79" i="8" s="1"/>
  <c r="J80" i="8"/>
  <c r="J79" i="8" s="1"/>
  <c r="L79" i="8" s="1"/>
  <c r="H80" i="8"/>
  <c r="G80" i="8"/>
  <c r="E80" i="8"/>
  <c r="D80" i="8"/>
  <c r="F80" i="8" s="1"/>
  <c r="M79" i="8"/>
  <c r="O79" i="8" s="1"/>
  <c r="H79" i="8"/>
  <c r="G79" i="8"/>
  <c r="O77" i="8"/>
  <c r="L77" i="8"/>
  <c r="I77" i="8"/>
  <c r="C77" i="8" s="1"/>
  <c r="F77" i="8"/>
  <c r="O76" i="8"/>
  <c r="L76" i="8"/>
  <c r="C76" i="8" s="1"/>
  <c r="I76" i="8"/>
  <c r="F76" i="8"/>
  <c r="O75" i="8"/>
  <c r="L75" i="8"/>
  <c r="I75" i="8"/>
  <c r="F75" i="8"/>
  <c r="C75" i="8"/>
  <c r="O74" i="8"/>
  <c r="L74" i="8"/>
  <c r="I74" i="8"/>
  <c r="F74" i="8"/>
  <c r="C74" i="8" s="1"/>
  <c r="O73" i="8"/>
  <c r="L73" i="8"/>
  <c r="I73" i="8"/>
  <c r="F73" i="8"/>
  <c r="C73" i="8"/>
  <c r="N72" i="8"/>
  <c r="O72" i="8" s="1"/>
  <c r="M72" i="8"/>
  <c r="L72" i="8"/>
  <c r="K72" i="8"/>
  <c r="K70" i="8" s="1"/>
  <c r="J72" i="8"/>
  <c r="J70" i="8" s="1"/>
  <c r="L70" i="8" s="1"/>
  <c r="H72" i="8"/>
  <c r="G72" i="8"/>
  <c r="E72" i="8"/>
  <c r="D72" i="8"/>
  <c r="D70" i="8" s="1"/>
  <c r="O71" i="8"/>
  <c r="L71" i="8"/>
  <c r="I71" i="8"/>
  <c r="F71" i="8"/>
  <c r="C71" i="8" s="1"/>
  <c r="N70" i="8"/>
  <c r="M70" i="8"/>
  <c r="O70" i="8" s="1"/>
  <c r="H70" i="8"/>
  <c r="E70" i="8"/>
  <c r="O69" i="8"/>
  <c r="L69" i="8"/>
  <c r="I69" i="8"/>
  <c r="F69" i="8"/>
  <c r="C69" i="8"/>
  <c r="O68" i="8"/>
  <c r="L68" i="8"/>
  <c r="I68" i="8"/>
  <c r="F68" i="8"/>
  <c r="C68" i="8" s="1"/>
  <c r="O67" i="8"/>
  <c r="L67" i="8"/>
  <c r="I67" i="8"/>
  <c r="F67" i="8"/>
  <c r="C67" i="8" s="1"/>
  <c r="O66" i="8"/>
  <c r="L66" i="8"/>
  <c r="I66" i="8"/>
  <c r="C66" i="8" s="1"/>
  <c r="F66" i="8"/>
  <c r="O65" i="8"/>
  <c r="L65" i="8"/>
  <c r="I65" i="8"/>
  <c r="F65" i="8"/>
  <c r="C65" i="8"/>
  <c r="O64" i="8"/>
  <c r="L64" i="8"/>
  <c r="I64" i="8"/>
  <c r="F64" i="8"/>
  <c r="C64" i="8" s="1"/>
  <c r="O63" i="8"/>
  <c r="L63" i="8"/>
  <c r="I63" i="8"/>
  <c r="F63" i="8"/>
  <c r="C63" i="8" s="1"/>
  <c r="O62" i="8"/>
  <c r="L62" i="8"/>
  <c r="I62" i="8"/>
  <c r="C62" i="8" s="1"/>
  <c r="F62" i="8"/>
  <c r="O61" i="8"/>
  <c r="N61" i="8"/>
  <c r="M61" i="8"/>
  <c r="K61" i="8"/>
  <c r="J61" i="8"/>
  <c r="L61" i="8" s="1"/>
  <c r="H61" i="8"/>
  <c r="G61" i="8"/>
  <c r="I61" i="8" s="1"/>
  <c r="F61" i="8"/>
  <c r="E61" i="8"/>
  <c r="D61" i="8"/>
  <c r="O60" i="8"/>
  <c r="L60" i="8"/>
  <c r="I60" i="8"/>
  <c r="F60" i="8"/>
  <c r="C60" i="8" s="1"/>
  <c r="O59" i="8"/>
  <c r="L59" i="8"/>
  <c r="I59" i="8"/>
  <c r="F59" i="8"/>
  <c r="C59" i="8" s="1"/>
  <c r="N58" i="8"/>
  <c r="N57" i="8" s="1"/>
  <c r="N56" i="8" s="1"/>
  <c r="M58" i="8"/>
  <c r="O58" i="8" s="1"/>
  <c r="K58" i="8"/>
  <c r="J58" i="8"/>
  <c r="J57" i="8" s="1"/>
  <c r="I58" i="8"/>
  <c r="H58" i="8"/>
  <c r="G58" i="8"/>
  <c r="F58" i="8"/>
  <c r="E58" i="8"/>
  <c r="E57" i="8" s="1"/>
  <c r="D58" i="8"/>
  <c r="K57" i="8"/>
  <c r="K56" i="8" s="1"/>
  <c r="H57" i="8"/>
  <c r="G57" i="8"/>
  <c r="I57" i="8" s="1"/>
  <c r="D57" i="8"/>
  <c r="H56" i="8"/>
  <c r="O50" i="8"/>
  <c r="C50" i="8" s="1"/>
  <c r="O49" i="8"/>
  <c r="C49" i="8"/>
  <c r="O48" i="8"/>
  <c r="C48" i="8" s="1"/>
  <c r="N48" i="8"/>
  <c r="M48" i="8"/>
  <c r="L47" i="8"/>
  <c r="C47" i="8" s="1"/>
  <c r="I47" i="8"/>
  <c r="F47" i="8"/>
  <c r="L46" i="8"/>
  <c r="K46" i="8"/>
  <c r="J46" i="8"/>
  <c r="H46" i="8"/>
  <c r="I46" i="8" s="1"/>
  <c r="G46" i="8"/>
  <c r="E46" i="8"/>
  <c r="D46" i="8"/>
  <c r="F46" i="8" s="1"/>
  <c r="C46" i="8" s="1"/>
  <c r="F45" i="8"/>
  <c r="C45" i="8"/>
  <c r="L44" i="8"/>
  <c r="C44" i="8" s="1"/>
  <c r="L43" i="8"/>
  <c r="C43" i="8"/>
  <c r="L42" i="8"/>
  <c r="C42" i="8" s="1"/>
  <c r="L41" i="8"/>
  <c r="C41" i="8"/>
  <c r="L40" i="8"/>
  <c r="C40" i="8" s="1"/>
  <c r="K40" i="8"/>
  <c r="J40" i="8"/>
  <c r="L39" i="8"/>
  <c r="C39" i="8" s="1"/>
  <c r="L38" i="8"/>
  <c r="C38" i="8"/>
  <c r="L37" i="8"/>
  <c r="C37" i="8" s="1"/>
  <c r="K37" i="8"/>
  <c r="J37" i="8"/>
  <c r="L36" i="8"/>
  <c r="C36" i="8" s="1"/>
  <c r="K35" i="8"/>
  <c r="K30" i="8" s="1"/>
  <c r="J35" i="8"/>
  <c r="L35" i="8" s="1"/>
  <c r="C35" i="8" s="1"/>
  <c r="L34" i="8"/>
  <c r="C34" i="8"/>
  <c r="L33" i="8"/>
  <c r="C33" i="8" s="1"/>
  <c r="L32" i="8"/>
  <c r="C32" i="8"/>
  <c r="L31" i="8"/>
  <c r="C31" i="8" s="1"/>
  <c r="K31" i="8"/>
  <c r="J31" i="8"/>
  <c r="F29" i="8"/>
  <c r="C29" i="8" s="1"/>
  <c r="I28" i="8"/>
  <c r="O27" i="8"/>
  <c r="J27" i="8"/>
  <c r="J25" i="8" s="1"/>
  <c r="I27" i="8"/>
  <c r="F27" i="8"/>
  <c r="O26" i="8"/>
  <c r="L26" i="8"/>
  <c r="I26" i="8"/>
  <c r="F26" i="8"/>
  <c r="C26" i="8"/>
  <c r="N25" i="8"/>
  <c r="N290" i="8" s="1"/>
  <c r="N289" i="8" s="1"/>
  <c r="M25" i="8"/>
  <c r="M290" i="8" s="1"/>
  <c r="K25" i="8"/>
  <c r="K290" i="8" s="1"/>
  <c r="K289" i="8" s="1"/>
  <c r="H25" i="8"/>
  <c r="H290" i="8" s="1"/>
  <c r="H289" i="8" s="1"/>
  <c r="G25" i="8"/>
  <c r="G290" i="8" s="1"/>
  <c r="E25" i="8"/>
  <c r="E290" i="8" s="1"/>
  <c r="E289" i="8" s="1"/>
  <c r="D25" i="8"/>
  <c r="D290" i="8" s="1"/>
  <c r="N24" i="8"/>
  <c r="M24" i="8"/>
  <c r="O24" i="8" s="1"/>
  <c r="G24" i="8"/>
  <c r="E24" i="8"/>
  <c r="L25" i="8" l="1"/>
  <c r="L57" i="8"/>
  <c r="J56" i="8"/>
  <c r="F70" i="8"/>
  <c r="D56" i="8"/>
  <c r="K24" i="8"/>
  <c r="E56" i="8"/>
  <c r="F57" i="8"/>
  <c r="C61" i="8"/>
  <c r="M289" i="8"/>
  <c r="O289" i="8" s="1"/>
  <c r="O290" i="8"/>
  <c r="J30" i="8"/>
  <c r="H24" i="8"/>
  <c r="I24" i="8" s="1"/>
  <c r="G289" i="8"/>
  <c r="I289" i="8" s="1"/>
  <c r="I290" i="8"/>
  <c r="O25" i="8"/>
  <c r="M57" i="8"/>
  <c r="L58" i="8"/>
  <c r="C58" i="8" s="1"/>
  <c r="F72" i="8"/>
  <c r="I80" i="8"/>
  <c r="C80" i="8" s="1"/>
  <c r="L80" i="8"/>
  <c r="M86" i="8"/>
  <c r="M78" i="8" s="1"/>
  <c r="I87" i="8"/>
  <c r="H86" i="8"/>
  <c r="H78" i="8" s="1"/>
  <c r="H55" i="8" s="1"/>
  <c r="C102" i="8"/>
  <c r="C114" i="8"/>
  <c r="C115" i="8"/>
  <c r="C122" i="8"/>
  <c r="C147" i="8"/>
  <c r="C154" i="8"/>
  <c r="F168" i="8"/>
  <c r="O177" i="8"/>
  <c r="M176" i="8"/>
  <c r="O176" i="8" s="1"/>
  <c r="D190" i="8"/>
  <c r="F190" i="8" s="1"/>
  <c r="D197" i="8"/>
  <c r="D233" i="8"/>
  <c r="C236" i="8"/>
  <c r="J233" i="8"/>
  <c r="C249" i="8"/>
  <c r="C274" i="8"/>
  <c r="C282" i="8"/>
  <c r="I72" i="8"/>
  <c r="G70" i="8"/>
  <c r="C82" i="8"/>
  <c r="F83" i="8"/>
  <c r="C83" i="8" s="1"/>
  <c r="D86" i="8"/>
  <c r="F86" i="8" s="1"/>
  <c r="F87" i="8"/>
  <c r="C87" i="8" s="1"/>
  <c r="C94" i="8"/>
  <c r="O125" i="8"/>
  <c r="C125" i="8" s="1"/>
  <c r="N86" i="8"/>
  <c r="N78" i="8" s="1"/>
  <c r="N55" i="8" s="1"/>
  <c r="I133" i="8"/>
  <c r="O199" i="8"/>
  <c r="C201" i="8"/>
  <c r="M198" i="8"/>
  <c r="O207" i="8"/>
  <c r="D289" i="8"/>
  <c r="F289" i="8" s="1"/>
  <c r="F290" i="8"/>
  <c r="J86" i="8"/>
  <c r="L125" i="8"/>
  <c r="C169" i="8"/>
  <c r="C278" i="8"/>
  <c r="I25" i="8"/>
  <c r="L27" i="8"/>
  <c r="C27" i="8" s="1"/>
  <c r="F25" i="8"/>
  <c r="C25" i="8" s="1"/>
  <c r="D79" i="8"/>
  <c r="I79" i="8"/>
  <c r="O80" i="8"/>
  <c r="G86" i="8"/>
  <c r="I86" i="8" s="1"/>
  <c r="C98" i="8"/>
  <c r="C131" i="8"/>
  <c r="H176" i="8"/>
  <c r="I176" i="8" s="1"/>
  <c r="I177" i="8"/>
  <c r="H190" i="8"/>
  <c r="M233" i="8"/>
  <c r="I261" i="8"/>
  <c r="C31" i="9"/>
  <c r="O134" i="8"/>
  <c r="C134" i="8" s="1"/>
  <c r="I144" i="8"/>
  <c r="C144" i="8" s="1"/>
  <c r="L169" i="8"/>
  <c r="D177" i="8"/>
  <c r="L177" i="8"/>
  <c r="O178" i="8"/>
  <c r="C178" i="8" s="1"/>
  <c r="G190" i="8"/>
  <c r="F191" i="8"/>
  <c r="C191" i="8" s="1"/>
  <c r="F195" i="8"/>
  <c r="C195" i="8" s="1"/>
  <c r="G198" i="8"/>
  <c r="F199" i="8"/>
  <c r="J199" i="8"/>
  <c r="N199" i="8"/>
  <c r="N198" i="8" s="1"/>
  <c r="J207" i="8"/>
  <c r="L207" i="8" s="1"/>
  <c r="I208" i="8"/>
  <c r="C208" i="8" s="1"/>
  <c r="O230" i="8"/>
  <c r="C230" i="8" s="1"/>
  <c r="G234" i="8"/>
  <c r="K234" i="8"/>
  <c r="K233" i="8" s="1"/>
  <c r="L241" i="8"/>
  <c r="C241" i="8" s="1"/>
  <c r="F255" i="8"/>
  <c r="C255" i="8" s="1"/>
  <c r="O262" i="8"/>
  <c r="C262" i="8" s="1"/>
  <c r="J271" i="8"/>
  <c r="L271" i="8" s="1"/>
  <c r="E272" i="8"/>
  <c r="E271" i="8" s="1"/>
  <c r="F271" i="8" s="1"/>
  <c r="I272" i="8"/>
  <c r="M272" i="8"/>
  <c r="I284" i="8"/>
  <c r="C27" i="9"/>
  <c r="L37" i="9"/>
  <c r="C37" i="9" s="1"/>
  <c r="D56" i="9"/>
  <c r="K57" i="9"/>
  <c r="K56" i="9" s="1"/>
  <c r="K55" i="9" s="1"/>
  <c r="K54" i="9" s="1"/>
  <c r="K53" i="9" s="1"/>
  <c r="C60" i="9"/>
  <c r="C75" i="9"/>
  <c r="D78" i="9"/>
  <c r="I79" i="9"/>
  <c r="M78" i="9"/>
  <c r="C84" i="9"/>
  <c r="C87" i="9"/>
  <c r="C208" i="9"/>
  <c r="E133" i="8"/>
  <c r="F133" i="8" s="1"/>
  <c r="C133" i="8" s="1"/>
  <c r="N168" i="8"/>
  <c r="O168" i="8" s="1"/>
  <c r="H194" i="8"/>
  <c r="I194" i="8" s="1"/>
  <c r="C194" i="8" s="1"/>
  <c r="H254" i="8"/>
  <c r="H233" i="8" s="1"/>
  <c r="E261" i="8"/>
  <c r="F261" i="8" s="1"/>
  <c r="C261" i="8" s="1"/>
  <c r="F284" i="8"/>
  <c r="J284" i="8"/>
  <c r="O291" i="8"/>
  <c r="C299" i="8"/>
  <c r="J290" i="9"/>
  <c r="J289" i="9" s="1"/>
  <c r="J24" i="9"/>
  <c r="N290" i="9"/>
  <c r="N289" i="9" s="1"/>
  <c r="N24" i="9"/>
  <c r="C33" i="9"/>
  <c r="E55" i="9"/>
  <c r="E54" i="9" s="1"/>
  <c r="G57" i="9"/>
  <c r="C59" i="9"/>
  <c r="F70" i="9"/>
  <c r="C71" i="9"/>
  <c r="O72" i="9"/>
  <c r="O70" i="9" s="1"/>
  <c r="E78" i="9"/>
  <c r="O80" i="9"/>
  <c r="O79" i="9" s="1"/>
  <c r="O78" i="9" s="1"/>
  <c r="C83" i="9"/>
  <c r="L86" i="9"/>
  <c r="F168" i="9"/>
  <c r="C168" i="9" s="1"/>
  <c r="C169" i="9"/>
  <c r="D198" i="9"/>
  <c r="D197" i="9" s="1"/>
  <c r="F290" i="9"/>
  <c r="C64" i="9"/>
  <c r="F61" i="9"/>
  <c r="C72" i="9"/>
  <c r="F80" i="9"/>
  <c r="C81" i="9"/>
  <c r="K133" i="8"/>
  <c r="L133" i="8" s="1"/>
  <c r="E207" i="8"/>
  <c r="E198" i="8" s="1"/>
  <c r="N234" i="8"/>
  <c r="N233" i="8" s="1"/>
  <c r="N287" i="8" s="1"/>
  <c r="C291" i="8"/>
  <c r="K24" i="9"/>
  <c r="C25" i="9"/>
  <c r="L25" i="9"/>
  <c r="M55" i="9"/>
  <c r="M54" i="9" s="1"/>
  <c r="M53" i="9" s="1"/>
  <c r="O57" i="9"/>
  <c r="L79" i="9"/>
  <c r="L78" i="9" s="1"/>
  <c r="C92" i="9"/>
  <c r="F133" i="9"/>
  <c r="C134" i="9"/>
  <c r="F177" i="9"/>
  <c r="F199" i="9"/>
  <c r="I58" i="9"/>
  <c r="I61" i="9"/>
  <c r="G70" i="9"/>
  <c r="G92" i="9"/>
  <c r="G86" i="9" s="1"/>
  <c r="G78" i="9" s="1"/>
  <c r="I144" i="9"/>
  <c r="C144" i="9" s="1"/>
  <c r="I163" i="9"/>
  <c r="C163" i="9" s="1"/>
  <c r="I187" i="9"/>
  <c r="C187" i="9" s="1"/>
  <c r="C209" i="9"/>
  <c r="C221" i="9"/>
  <c r="C227" i="9"/>
  <c r="F230" i="9"/>
  <c r="C230" i="9" s="1"/>
  <c r="F238" i="9"/>
  <c r="C238" i="9" s="1"/>
  <c r="C251" i="9"/>
  <c r="C252" i="9"/>
  <c r="F249" i="9"/>
  <c r="O261" i="9"/>
  <c r="C266" i="9"/>
  <c r="O272" i="9"/>
  <c r="O271" i="9" s="1"/>
  <c r="M287" i="9"/>
  <c r="L272" i="9"/>
  <c r="L271" i="9" s="1"/>
  <c r="K287" i="9"/>
  <c r="K56" i="10"/>
  <c r="K55" i="10" s="1"/>
  <c r="K54" i="10" s="1"/>
  <c r="K53" i="10" s="1"/>
  <c r="L57" i="10"/>
  <c r="F86" i="9"/>
  <c r="C93" i="9"/>
  <c r="C99" i="9"/>
  <c r="C107" i="9"/>
  <c r="C135" i="9"/>
  <c r="C155" i="9"/>
  <c r="C170" i="9"/>
  <c r="L233" i="9"/>
  <c r="L197" i="9" s="1"/>
  <c r="O234" i="9"/>
  <c r="O233" i="9" s="1"/>
  <c r="C243" i="9"/>
  <c r="C244" i="9"/>
  <c r="F241" i="9"/>
  <c r="F271" i="9"/>
  <c r="N287" i="9"/>
  <c r="C236" i="9"/>
  <c r="E287" i="9"/>
  <c r="H287" i="9"/>
  <c r="C291" i="9"/>
  <c r="N288" i="9"/>
  <c r="I115" i="9"/>
  <c r="C115" i="9" s="1"/>
  <c r="I119" i="9"/>
  <c r="C119" i="9" s="1"/>
  <c r="I139" i="9"/>
  <c r="I133" i="9" s="1"/>
  <c r="I147" i="9"/>
  <c r="C147" i="9" s="1"/>
  <c r="J154" i="9"/>
  <c r="J133" i="9" s="1"/>
  <c r="J78" i="9" s="1"/>
  <c r="I178" i="9"/>
  <c r="I182" i="9"/>
  <c r="C182" i="9" s="1"/>
  <c r="L191" i="9"/>
  <c r="I201" i="9"/>
  <c r="I199" i="9" s="1"/>
  <c r="I198" i="9" s="1"/>
  <c r="O219" i="9"/>
  <c r="O207" i="9" s="1"/>
  <c r="O198" i="9" s="1"/>
  <c r="O197" i="9" s="1"/>
  <c r="F234" i="9"/>
  <c r="F255" i="9"/>
  <c r="C256" i="9"/>
  <c r="L261" i="9"/>
  <c r="C274" i="9"/>
  <c r="I272" i="9"/>
  <c r="I271" i="9" s="1"/>
  <c r="C282" i="9"/>
  <c r="D287" i="9"/>
  <c r="C46" i="10"/>
  <c r="F57" i="10"/>
  <c r="D56" i="10"/>
  <c r="I241" i="9"/>
  <c r="I234" i="9" s="1"/>
  <c r="I233" i="9" s="1"/>
  <c r="I249" i="9"/>
  <c r="N24" i="10"/>
  <c r="O24" i="10" s="1"/>
  <c r="I25" i="10"/>
  <c r="M289" i="10"/>
  <c r="O289" i="10" s="1"/>
  <c r="O290" i="10"/>
  <c r="G57" i="10"/>
  <c r="O57" i="10"/>
  <c r="F58" i="10"/>
  <c r="C58" i="10" s="1"/>
  <c r="J70" i="10"/>
  <c r="G78" i="10"/>
  <c r="E79" i="10"/>
  <c r="E78" i="10" s="1"/>
  <c r="E287" i="10" s="1"/>
  <c r="I86" i="10"/>
  <c r="F87" i="10"/>
  <c r="I92" i="10"/>
  <c r="C94" i="10"/>
  <c r="C125" i="10"/>
  <c r="F261" i="9"/>
  <c r="C261" i="9" s="1"/>
  <c r="C292" i="9"/>
  <c r="G24" i="10"/>
  <c r="I24" i="10" s="1"/>
  <c r="K24" i="10"/>
  <c r="L24" i="10" s="1"/>
  <c r="O79" i="10"/>
  <c r="I290" i="10"/>
  <c r="G289" i="10"/>
  <c r="I289" i="10" s="1"/>
  <c r="K288" i="10"/>
  <c r="N288" i="10"/>
  <c r="I80" i="10"/>
  <c r="H79" i="10"/>
  <c r="F92" i="10"/>
  <c r="D86" i="10"/>
  <c r="F86" i="10" s="1"/>
  <c r="C86" i="10" s="1"/>
  <c r="C134" i="10"/>
  <c r="E176" i="10"/>
  <c r="F177" i="10"/>
  <c r="C191" i="10"/>
  <c r="C194" i="10"/>
  <c r="I284" i="9"/>
  <c r="D289" i="10"/>
  <c r="F289" i="10" s="1"/>
  <c r="F290" i="10"/>
  <c r="L25" i="10"/>
  <c r="L30" i="10"/>
  <c r="C30" i="10" s="1"/>
  <c r="O48" i="10"/>
  <c r="C48" i="10" s="1"/>
  <c r="M70" i="10"/>
  <c r="O70" i="10" s="1"/>
  <c r="D79" i="10"/>
  <c r="F80" i="10"/>
  <c r="M86" i="10"/>
  <c r="O86" i="10" s="1"/>
  <c r="O87" i="10"/>
  <c r="C98" i="10"/>
  <c r="F176" i="10"/>
  <c r="L177" i="10"/>
  <c r="J176" i="10"/>
  <c r="L176" i="10" s="1"/>
  <c r="M133" i="10"/>
  <c r="O133" i="10" s="1"/>
  <c r="L134" i="10"/>
  <c r="J168" i="10"/>
  <c r="I169" i="10"/>
  <c r="C169" i="10" s="1"/>
  <c r="I177" i="10"/>
  <c r="M177" i="10"/>
  <c r="L178" i="10"/>
  <c r="C178" i="10" s="1"/>
  <c r="D190" i="10"/>
  <c r="F190" i="10" s="1"/>
  <c r="I191" i="10"/>
  <c r="C193" i="10"/>
  <c r="G197" i="10"/>
  <c r="I197" i="10" s="1"/>
  <c r="J197" i="10"/>
  <c r="L197" i="10" s="1"/>
  <c r="L198" i="10"/>
  <c r="C201" i="10"/>
  <c r="M198" i="10"/>
  <c r="O207" i="10"/>
  <c r="C230" i="10"/>
  <c r="F233" i="10"/>
  <c r="C233" i="10" s="1"/>
  <c r="C234" i="10"/>
  <c r="C238" i="10"/>
  <c r="C249" i="10"/>
  <c r="K287" i="10"/>
  <c r="C285" i="10"/>
  <c r="C208" i="10"/>
  <c r="C236" i="10"/>
  <c r="C262" i="10"/>
  <c r="E198" i="10"/>
  <c r="E197" i="10" s="1"/>
  <c r="F207" i="10"/>
  <c r="C254" i="10"/>
  <c r="C261" i="10"/>
  <c r="N287" i="10"/>
  <c r="D133" i="10"/>
  <c r="F133" i="10" s="1"/>
  <c r="C133" i="10" s="1"/>
  <c r="G190" i="10"/>
  <c r="I190" i="10" s="1"/>
  <c r="L194" i="10"/>
  <c r="D197" i="10"/>
  <c r="F197" i="10" s="1"/>
  <c r="C219" i="10"/>
  <c r="C266" i="10"/>
  <c r="O234" i="10"/>
  <c r="O262" i="10"/>
  <c r="I272" i="10"/>
  <c r="M272" i="10"/>
  <c r="I284" i="10"/>
  <c r="E55" i="11"/>
  <c r="E76" i="11"/>
  <c r="E101" i="11"/>
  <c r="O195" i="10"/>
  <c r="J284" i="10"/>
  <c r="J290" i="10" s="1"/>
  <c r="L195" i="10"/>
  <c r="C195" i="10" s="1"/>
  <c r="I198" i="10"/>
  <c r="L199" i="10"/>
  <c r="C199" i="10" s="1"/>
  <c r="O208" i="10"/>
  <c r="I234" i="10"/>
  <c r="E13" i="11"/>
  <c r="O287" i="9" l="1"/>
  <c r="H287" i="8"/>
  <c r="H197" i="8"/>
  <c r="H54" i="8" s="1"/>
  <c r="N54" i="8"/>
  <c r="O78" i="8"/>
  <c r="J289" i="10"/>
  <c r="L289" i="10" s="1"/>
  <c r="L290" i="10"/>
  <c r="J55" i="9"/>
  <c r="J54" i="9" s="1"/>
  <c r="J287" i="9"/>
  <c r="L55" i="9"/>
  <c r="L54" i="9" s="1"/>
  <c r="L53" i="9" s="1"/>
  <c r="O198" i="10"/>
  <c r="G287" i="10"/>
  <c r="C80" i="10"/>
  <c r="I79" i="10"/>
  <c r="H78" i="10"/>
  <c r="E55" i="10"/>
  <c r="E54" i="10" s="1"/>
  <c r="C255" i="9"/>
  <c r="F254" i="9"/>
  <c r="C254" i="9" s="1"/>
  <c r="C191" i="9"/>
  <c r="L190" i="9"/>
  <c r="C190" i="9" s="1"/>
  <c r="L287" i="9"/>
  <c r="C271" i="9"/>
  <c r="C199" i="9"/>
  <c r="E197" i="8"/>
  <c r="C139" i="9"/>
  <c r="G56" i="9"/>
  <c r="I290" i="9"/>
  <c r="I289" i="9" s="1"/>
  <c r="C284" i="8"/>
  <c r="C219" i="9"/>
  <c r="I86" i="9"/>
  <c r="C86" i="9" s="1"/>
  <c r="I78" i="9"/>
  <c r="O234" i="8"/>
  <c r="I190" i="8"/>
  <c r="I70" i="8"/>
  <c r="C70" i="8" s="1"/>
  <c r="G56" i="8"/>
  <c r="E78" i="8"/>
  <c r="C57" i="8"/>
  <c r="F56" i="8"/>
  <c r="M271" i="10"/>
  <c r="M197" i="10" s="1"/>
  <c r="O197" i="10" s="1"/>
  <c r="C197" i="10" s="1"/>
  <c r="O272" i="10"/>
  <c r="C272" i="10" s="1"/>
  <c r="C190" i="10"/>
  <c r="F79" i="10"/>
  <c r="D78" i="10"/>
  <c r="F78" i="10" s="1"/>
  <c r="C25" i="10"/>
  <c r="C234" i="9"/>
  <c r="M56" i="10"/>
  <c r="C241" i="9"/>
  <c r="C133" i="9"/>
  <c r="O56" i="9"/>
  <c r="O55" i="9" s="1"/>
  <c r="O54" i="9" s="1"/>
  <c r="C61" i="9"/>
  <c r="C290" i="9"/>
  <c r="F289" i="9"/>
  <c r="E288" i="9"/>
  <c r="E53" i="9"/>
  <c r="M271" i="8"/>
  <c r="M197" i="8" s="1"/>
  <c r="O197" i="8" s="1"/>
  <c r="O272" i="8"/>
  <c r="I198" i="8"/>
  <c r="O233" i="8"/>
  <c r="F79" i="8"/>
  <c r="C79" i="8" s="1"/>
  <c r="D78" i="8"/>
  <c r="F78" i="8" s="1"/>
  <c r="I254" i="8"/>
  <c r="C254" i="8" s="1"/>
  <c r="L234" i="8"/>
  <c r="K197" i="8"/>
  <c r="C190" i="8"/>
  <c r="C168" i="8"/>
  <c r="M56" i="8"/>
  <c r="O57" i="8"/>
  <c r="L30" i="8"/>
  <c r="C30" i="8" s="1"/>
  <c r="K78" i="8"/>
  <c r="K55" i="8" s="1"/>
  <c r="K54" i="8" s="1"/>
  <c r="E55" i="8"/>
  <c r="J24" i="8"/>
  <c r="L24" i="8" s="1"/>
  <c r="L168" i="10"/>
  <c r="C168" i="10" s="1"/>
  <c r="J78" i="10"/>
  <c r="L78" i="10" s="1"/>
  <c r="I78" i="10"/>
  <c r="G56" i="10"/>
  <c r="I57" i="10"/>
  <c r="C57" i="10" s="1"/>
  <c r="D55" i="10"/>
  <c r="F56" i="10"/>
  <c r="I177" i="9"/>
  <c r="I176" i="9" s="1"/>
  <c r="I287" i="9" s="1"/>
  <c r="C284" i="9"/>
  <c r="I57" i="9"/>
  <c r="I56" i="9" s="1"/>
  <c r="C58" i="9"/>
  <c r="C178" i="9"/>
  <c r="C70" i="9"/>
  <c r="M288" i="9"/>
  <c r="F57" i="9"/>
  <c r="G233" i="8"/>
  <c r="I234" i="8"/>
  <c r="C234" i="8" s="1"/>
  <c r="N197" i="8"/>
  <c r="K288" i="9"/>
  <c r="F272" i="8"/>
  <c r="C272" i="8" s="1"/>
  <c r="O198" i="8"/>
  <c r="L233" i="8"/>
  <c r="F197" i="8"/>
  <c r="L56" i="8"/>
  <c r="L284" i="10"/>
  <c r="C284" i="10" s="1"/>
  <c r="D287" i="10"/>
  <c r="F287" i="10" s="1"/>
  <c r="F198" i="10"/>
  <c r="C198" i="10" s="1"/>
  <c r="C207" i="10"/>
  <c r="M176" i="10"/>
  <c r="O176" i="10" s="1"/>
  <c r="C176" i="10" s="1"/>
  <c r="O177" i="10"/>
  <c r="C177" i="10"/>
  <c r="C92" i="10"/>
  <c r="M78" i="10"/>
  <c r="O78" i="10" s="1"/>
  <c r="C87" i="10"/>
  <c r="L70" i="10"/>
  <c r="C70" i="10" s="1"/>
  <c r="J56" i="10"/>
  <c r="J287" i="10" s="1"/>
  <c r="L287" i="10" s="1"/>
  <c r="I197" i="9"/>
  <c r="C272" i="9"/>
  <c r="C249" i="9"/>
  <c r="C201" i="9"/>
  <c r="F176" i="9"/>
  <c r="C176" i="9" s="1"/>
  <c r="C177" i="9"/>
  <c r="L290" i="9"/>
  <c r="L289" i="9" s="1"/>
  <c r="C80" i="9"/>
  <c r="F79" i="9"/>
  <c r="L284" i="8"/>
  <c r="E233" i="8"/>
  <c r="E287" i="8" s="1"/>
  <c r="F207" i="9"/>
  <c r="C207" i="9" s="1"/>
  <c r="D55" i="9"/>
  <c r="D54" i="9" s="1"/>
  <c r="J198" i="8"/>
  <c r="L199" i="8"/>
  <c r="C199" i="8" s="1"/>
  <c r="D176" i="8"/>
  <c r="F176" i="8" s="1"/>
  <c r="C176" i="8" s="1"/>
  <c r="F177" i="8"/>
  <c r="C177" i="8" s="1"/>
  <c r="L30" i="9"/>
  <c r="L86" i="8"/>
  <c r="C86" i="8" s="1"/>
  <c r="J78" i="8"/>
  <c r="L78" i="8" s="1"/>
  <c r="F207" i="8"/>
  <c r="C207" i="8" s="1"/>
  <c r="G78" i="8"/>
  <c r="I78" i="8" s="1"/>
  <c r="F198" i="8"/>
  <c r="O86" i="8"/>
  <c r="C72" i="8"/>
  <c r="J290" i="8"/>
  <c r="H288" i="8" l="1"/>
  <c r="H53" i="8"/>
  <c r="M55" i="8"/>
  <c r="O56" i="8"/>
  <c r="D28" i="9"/>
  <c r="D53" i="9"/>
  <c r="J55" i="8"/>
  <c r="I55" i="9"/>
  <c r="I54" i="9" s="1"/>
  <c r="D54" i="10"/>
  <c r="F55" i="10"/>
  <c r="E54" i="8"/>
  <c r="C289" i="9"/>
  <c r="D55" i="8"/>
  <c r="I56" i="8"/>
  <c r="G55" i="8"/>
  <c r="H55" i="10"/>
  <c r="H54" i="10" s="1"/>
  <c r="H287" i="10"/>
  <c r="O271" i="8"/>
  <c r="C271" i="8" s="1"/>
  <c r="M287" i="8"/>
  <c r="O287" i="8" s="1"/>
  <c r="N53" i="8"/>
  <c r="N288" i="8"/>
  <c r="C290" i="10"/>
  <c r="C289" i="10" s="1"/>
  <c r="L290" i="8"/>
  <c r="J289" i="8"/>
  <c r="L289" i="8" s="1"/>
  <c r="I233" i="8"/>
  <c r="G287" i="8"/>
  <c r="I287" i="8" s="1"/>
  <c r="G55" i="10"/>
  <c r="I56" i="10"/>
  <c r="O56" i="10"/>
  <c r="M55" i="10"/>
  <c r="C78" i="10"/>
  <c r="O271" i="10"/>
  <c r="C271" i="10" s="1"/>
  <c r="C287" i="10" s="1"/>
  <c r="M287" i="10"/>
  <c r="O287" i="10" s="1"/>
  <c r="F198" i="9"/>
  <c r="K287" i="8"/>
  <c r="C79" i="9"/>
  <c r="F78" i="9"/>
  <c r="C78" i="9" s="1"/>
  <c r="J55" i="10"/>
  <c r="L56" i="10"/>
  <c r="K53" i="8"/>
  <c r="K288" i="8"/>
  <c r="I287" i="10"/>
  <c r="D287" i="8"/>
  <c r="F287" i="8" s="1"/>
  <c r="L288" i="9"/>
  <c r="C30" i="9"/>
  <c r="J197" i="8"/>
  <c r="L197" i="8" s="1"/>
  <c r="L198" i="8"/>
  <c r="C198" i="8" s="1"/>
  <c r="C287" i="8" s="1"/>
  <c r="J287" i="8"/>
  <c r="L287" i="8" s="1"/>
  <c r="L24" i="9"/>
  <c r="C290" i="8"/>
  <c r="C289" i="8" s="1"/>
  <c r="F56" i="9"/>
  <c r="C57" i="9"/>
  <c r="C56" i="10"/>
  <c r="C78" i="8"/>
  <c r="G197" i="8"/>
  <c r="I197" i="8" s="1"/>
  <c r="C197" i="8" s="1"/>
  <c r="O53" i="9"/>
  <c r="O288" i="9"/>
  <c r="F233" i="9"/>
  <c r="C79" i="10"/>
  <c r="C56" i="8"/>
  <c r="F233" i="8"/>
  <c r="C233" i="8" s="1"/>
  <c r="G55" i="9"/>
  <c r="G54" i="9" s="1"/>
  <c r="G287" i="9"/>
  <c r="E288" i="10"/>
  <c r="E53" i="10"/>
  <c r="J53" i="9"/>
  <c r="J288" i="9"/>
  <c r="C56" i="9" l="1"/>
  <c r="F55" i="9"/>
  <c r="G54" i="10"/>
  <c r="I55" i="10"/>
  <c r="M54" i="8"/>
  <c r="O55" i="8"/>
  <c r="L55" i="10"/>
  <c r="J54" i="10"/>
  <c r="C198" i="9"/>
  <c r="F197" i="9"/>
  <c r="C197" i="9" s="1"/>
  <c r="M54" i="10"/>
  <c r="O55" i="10"/>
  <c r="C55" i="10" s="1"/>
  <c r="F55" i="8"/>
  <c r="D54" i="8"/>
  <c r="D288" i="10"/>
  <c r="F288" i="10" s="1"/>
  <c r="D28" i="10"/>
  <c r="D53" i="10"/>
  <c r="F53" i="10" s="1"/>
  <c r="F54" i="10"/>
  <c r="F28" i="9"/>
  <c r="D24" i="9"/>
  <c r="C233" i="9"/>
  <c r="F287" i="9"/>
  <c r="C287" i="9" s="1"/>
  <c r="H288" i="10"/>
  <c r="H53" i="10"/>
  <c r="I53" i="9"/>
  <c r="D288" i="9"/>
  <c r="G28" i="9"/>
  <c r="G53" i="9"/>
  <c r="G54" i="8"/>
  <c r="I55" i="8"/>
  <c r="E288" i="8"/>
  <c r="E53" i="8"/>
  <c r="J54" i="8"/>
  <c r="L55" i="8"/>
  <c r="J53" i="8" l="1"/>
  <c r="L53" i="8" s="1"/>
  <c r="L54" i="8"/>
  <c r="J288" i="8"/>
  <c r="L288" i="8" s="1"/>
  <c r="G288" i="8"/>
  <c r="I288" i="8" s="1"/>
  <c r="I54" i="8"/>
  <c r="G53" i="8"/>
  <c r="I53" i="8" s="1"/>
  <c r="F24" i="9"/>
  <c r="M53" i="10"/>
  <c r="O53" i="10" s="1"/>
  <c r="C53" i="10" s="1"/>
  <c r="O54" i="10"/>
  <c r="M288" i="10"/>
  <c r="O288" i="10" s="1"/>
  <c r="G288" i="10"/>
  <c r="I288" i="10" s="1"/>
  <c r="C288" i="10" s="1"/>
  <c r="I54" i="10"/>
  <c r="C54" i="10" s="1"/>
  <c r="G53" i="10"/>
  <c r="I53" i="10" s="1"/>
  <c r="I28" i="9"/>
  <c r="C28" i="9" s="1"/>
  <c r="G24" i="9"/>
  <c r="C55" i="8"/>
  <c r="O54" i="8"/>
  <c r="M53" i="8"/>
  <c r="O53" i="8" s="1"/>
  <c r="M288" i="8"/>
  <c r="O288" i="8" s="1"/>
  <c r="C55" i="9"/>
  <c r="F54" i="9"/>
  <c r="D288" i="8"/>
  <c r="F288" i="8" s="1"/>
  <c r="D53" i="8"/>
  <c r="F53" i="8" s="1"/>
  <c r="C53" i="8" s="1"/>
  <c r="F54" i="8"/>
  <c r="D28" i="8"/>
  <c r="G288" i="9"/>
  <c r="D24" i="10"/>
  <c r="F24" i="10" s="1"/>
  <c r="C24" i="10" s="1"/>
  <c r="F28" i="10"/>
  <c r="C28" i="10" s="1"/>
  <c r="J53" i="10"/>
  <c r="L53" i="10" s="1"/>
  <c r="L54" i="10"/>
  <c r="J288" i="10"/>
  <c r="L288" i="10" s="1"/>
  <c r="C54" i="8" l="1"/>
  <c r="C288" i="8"/>
  <c r="F28" i="8"/>
  <c r="C28" i="8" s="1"/>
  <c r="D24" i="8"/>
  <c r="F24" i="8" s="1"/>
  <c r="C24" i="8" s="1"/>
  <c r="F288" i="9"/>
  <c r="F53" i="9"/>
  <c r="C53" i="9" s="1"/>
  <c r="C54" i="9"/>
  <c r="I24" i="9"/>
  <c r="C24" i="9" s="1"/>
  <c r="I288" i="9"/>
  <c r="C288" i="9" l="1"/>
  <c r="O296" i="7" l="1"/>
  <c r="L296" i="7"/>
  <c r="I296" i="7"/>
  <c r="F296" i="7"/>
  <c r="O295" i="7"/>
  <c r="L295" i="7"/>
  <c r="I295" i="7"/>
  <c r="F295" i="7"/>
  <c r="O294" i="7"/>
  <c r="L294" i="7"/>
  <c r="L288" i="7" s="1"/>
  <c r="I294" i="7"/>
  <c r="F294" i="7"/>
  <c r="C294" i="7" s="1"/>
  <c r="O293" i="7"/>
  <c r="L293" i="7"/>
  <c r="I293" i="7"/>
  <c r="F293" i="7"/>
  <c r="C293" i="7"/>
  <c r="O292" i="7"/>
  <c r="L292" i="7"/>
  <c r="I292" i="7"/>
  <c r="F292" i="7"/>
  <c r="O291" i="7"/>
  <c r="L291" i="7"/>
  <c r="I291" i="7"/>
  <c r="C291" i="7" s="1"/>
  <c r="F291" i="7"/>
  <c r="O290" i="7"/>
  <c r="L290" i="7"/>
  <c r="I290" i="7"/>
  <c r="F290" i="7"/>
  <c r="C290" i="7" s="1"/>
  <c r="O289" i="7"/>
  <c r="O288" i="7" s="1"/>
  <c r="L289" i="7"/>
  <c r="I289" i="7"/>
  <c r="I288" i="7" s="1"/>
  <c r="F289" i="7"/>
  <c r="C289" i="7"/>
  <c r="N288" i="7"/>
  <c r="M288" i="7"/>
  <c r="K288" i="7"/>
  <c r="J288" i="7"/>
  <c r="H288" i="7"/>
  <c r="G288" i="7"/>
  <c r="E288" i="7"/>
  <c r="D288" i="7"/>
  <c r="O283" i="7"/>
  <c r="L283" i="7"/>
  <c r="I283" i="7"/>
  <c r="F283" i="7"/>
  <c r="O282" i="7"/>
  <c r="L282" i="7"/>
  <c r="L281" i="7" s="1"/>
  <c r="I282" i="7"/>
  <c r="F282" i="7"/>
  <c r="F281" i="7" s="1"/>
  <c r="O281" i="7"/>
  <c r="N281" i="7"/>
  <c r="M281" i="7"/>
  <c r="K281" i="7"/>
  <c r="J281" i="7"/>
  <c r="H281" i="7"/>
  <c r="G281" i="7"/>
  <c r="E281" i="7"/>
  <c r="D281" i="7"/>
  <c r="O280" i="7"/>
  <c r="L280" i="7"/>
  <c r="L279" i="7" s="1"/>
  <c r="I280" i="7"/>
  <c r="F280" i="7"/>
  <c r="O279" i="7"/>
  <c r="N279" i="7"/>
  <c r="M279" i="7"/>
  <c r="K279" i="7"/>
  <c r="J279" i="7"/>
  <c r="I279" i="7"/>
  <c r="H279" i="7"/>
  <c r="G279" i="7"/>
  <c r="E279" i="7"/>
  <c r="D279" i="7"/>
  <c r="O278" i="7"/>
  <c r="L278" i="7"/>
  <c r="I278" i="7"/>
  <c r="F278" i="7"/>
  <c r="C278" i="7" s="1"/>
  <c r="O277" i="7"/>
  <c r="O275" i="7" s="1"/>
  <c r="L277" i="7"/>
  <c r="I277" i="7"/>
  <c r="F277" i="7"/>
  <c r="C277" i="7"/>
  <c r="O276" i="7"/>
  <c r="L276" i="7"/>
  <c r="L275" i="7" s="1"/>
  <c r="I276" i="7"/>
  <c r="F276" i="7"/>
  <c r="N275" i="7"/>
  <c r="M275" i="7"/>
  <c r="K275" i="7"/>
  <c r="J275" i="7"/>
  <c r="I275" i="7"/>
  <c r="H275" i="7"/>
  <c r="G275" i="7"/>
  <c r="E275" i="7"/>
  <c r="D275" i="7"/>
  <c r="O274" i="7"/>
  <c r="L274" i="7"/>
  <c r="I274" i="7"/>
  <c r="F274" i="7"/>
  <c r="O273" i="7"/>
  <c r="O271" i="7" s="1"/>
  <c r="L273" i="7"/>
  <c r="I273" i="7"/>
  <c r="F273" i="7"/>
  <c r="C273" i="7"/>
  <c r="O272" i="7"/>
  <c r="L272" i="7"/>
  <c r="L271" i="7" s="1"/>
  <c r="I272" i="7"/>
  <c r="F272" i="7"/>
  <c r="N271" i="7"/>
  <c r="M271" i="7"/>
  <c r="M269" i="7" s="1"/>
  <c r="M268" i="7" s="1"/>
  <c r="K271" i="7"/>
  <c r="J271" i="7"/>
  <c r="I271" i="7"/>
  <c r="I269" i="7" s="1"/>
  <c r="I268" i="7" s="1"/>
  <c r="H271" i="7"/>
  <c r="G271" i="7"/>
  <c r="E271" i="7"/>
  <c r="D271" i="7"/>
  <c r="O270" i="7"/>
  <c r="L270" i="7"/>
  <c r="I270" i="7"/>
  <c r="F270" i="7"/>
  <c r="O269" i="7"/>
  <c r="O268" i="7" s="1"/>
  <c r="N269" i="7"/>
  <c r="K269" i="7"/>
  <c r="K268" i="7" s="1"/>
  <c r="J269" i="7"/>
  <c r="H269" i="7"/>
  <c r="G269" i="7"/>
  <c r="G268" i="7" s="1"/>
  <c r="D269" i="7"/>
  <c r="N268" i="7"/>
  <c r="J268" i="7"/>
  <c r="H268" i="7"/>
  <c r="D268" i="7"/>
  <c r="O267" i="7"/>
  <c r="L267" i="7"/>
  <c r="I267" i="7"/>
  <c r="F267" i="7"/>
  <c r="O266" i="7"/>
  <c r="L266" i="7"/>
  <c r="I266" i="7"/>
  <c r="F266" i="7"/>
  <c r="C266" i="7" s="1"/>
  <c r="O265" i="7"/>
  <c r="O263" i="7" s="1"/>
  <c r="L265" i="7"/>
  <c r="I265" i="7"/>
  <c r="F265" i="7"/>
  <c r="C265" i="7"/>
  <c r="O264" i="7"/>
  <c r="L264" i="7"/>
  <c r="L263" i="7" s="1"/>
  <c r="I264" i="7"/>
  <c r="F264" i="7"/>
  <c r="N263" i="7"/>
  <c r="M263" i="7"/>
  <c r="K263" i="7"/>
  <c r="J263" i="7"/>
  <c r="H263" i="7"/>
  <c r="G263" i="7"/>
  <c r="E263" i="7"/>
  <c r="D263" i="7"/>
  <c r="O262" i="7"/>
  <c r="L262" i="7"/>
  <c r="I262" i="7"/>
  <c r="F262" i="7"/>
  <c r="O261" i="7"/>
  <c r="O259" i="7" s="1"/>
  <c r="O258" i="7" s="1"/>
  <c r="L261" i="7"/>
  <c r="I261" i="7"/>
  <c r="F261" i="7"/>
  <c r="C261" i="7"/>
  <c r="O260" i="7"/>
  <c r="L260" i="7"/>
  <c r="L259" i="7" s="1"/>
  <c r="I260" i="7"/>
  <c r="F260" i="7"/>
  <c r="N259" i="7"/>
  <c r="M259" i="7"/>
  <c r="K259" i="7"/>
  <c r="K258" i="7" s="1"/>
  <c r="J259" i="7"/>
  <c r="I259" i="7"/>
  <c r="H259" i="7"/>
  <c r="G259" i="7"/>
  <c r="G258" i="7" s="1"/>
  <c r="E259" i="7"/>
  <c r="E258" i="7" s="1"/>
  <c r="D259" i="7"/>
  <c r="N258" i="7"/>
  <c r="J258" i="7"/>
  <c r="H258" i="7"/>
  <c r="D258" i="7"/>
  <c r="O257" i="7"/>
  <c r="L257" i="7"/>
  <c r="I257" i="7"/>
  <c r="F257" i="7"/>
  <c r="C257" i="7"/>
  <c r="O256" i="7"/>
  <c r="L256" i="7"/>
  <c r="I256" i="7"/>
  <c r="F256" i="7"/>
  <c r="C256" i="7" s="1"/>
  <c r="O255" i="7"/>
  <c r="L255" i="7"/>
  <c r="I255" i="7"/>
  <c r="C255" i="7" s="1"/>
  <c r="F255" i="7"/>
  <c r="O254" i="7"/>
  <c r="L254" i="7"/>
  <c r="L252" i="7" s="1"/>
  <c r="L251" i="7" s="1"/>
  <c r="I254" i="7"/>
  <c r="F254" i="7"/>
  <c r="O253" i="7"/>
  <c r="O252" i="7" s="1"/>
  <c r="O251" i="7" s="1"/>
  <c r="L253" i="7"/>
  <c r="I253" i="7"/>
  <c r="I252" i="7" s="1"/>
  <c r="I251" i="7" s="1"/>
  <c r="F253" i="7"/>
  <c r="C253" i="7"/>
  <c r="N252" i="7"/>
  <c r="N251" i="7" s="1"/>
  <c r="M252" i="7"/>
  <c r="K252" i="7"/>
  <c r="J252" i="7"/>
  <c r="J251" i="7" s="1"/>
  <c r="H252" i="7"/>
  <c r="H251" i="7" s="1"/>
  <c r="H230" i="7" s="1"/>
  <c r="G252" i="7"/>
  <c r="F252" i="7"/>
  <c r="C252" i="7" s="1"/>
  <c r="E252" i="7"/>
  <c r="D252" i="7"/>
  <c r="D251" i="7" s="1"/>
  <c r="D230" i="7" s="1"/>
  <c r="M251" i="7"/>
  <c r="K251" i="7"/>
  <c r="G251" i="7"/>
  <c r="E251" i="7"/>
  <c r="O250" i="7"/>
  <c r="L250" i="7"/>
  <c r="L246" i="7" s="1"/>
  <c r="I250" i="7"/>
  <c r="F250" i="7"/>
  <c r="O249" i="7"/>
  <c r="L249" i="7"/>
  <c r="I249" i="7"/>
  <c r="F249" i="7"/>
  <c r="C249" i="7"/>
  <c r="O248" i="7"/>
  <c r="L248" i="7"/>
  <c r="I248" i="7"/>
  <c r="F248" i="7"/>
  <c r="O247" i="7"/>
  <c r="L247" i="7"/>
  <c r="I247" i="7"/>
  <c r="F247" i="7"/>
  <c r="N246" i="7"/>
  <c r="M246" i="7"/>
  <c r="K246" i="7"/>
  <c r="J246" i="7"/>
  <c r="H246" i="7"/>
  <c r="G246" i="7"/>
  <c r="E246" i="7"/>
  <c r="D246" i="7"/>
  <c r="O245" i="7"/>
  <c r="L245" i="7"/>
  <c r="I245" i="7"/>
  <c r="F245" i="7"/>
  <c r="C245" i="7"/>
  <c r="O244" i="7"/>
  <c r="L244" i="7"/>
  <c r="I244" i="7"/>
  <c r="F244" i="7"/>
  <c r="C244" i="7" s="1"/>
  <c r="O243" i="7"/>
  <c r="L243" i="7"/>
  <c r="I243" i="7"/>
  <c r="C243" i="7" s="1"/>
  <c r="F243" i="7"/>
  <c r="O242" i="7"/>
  <c r="L242" i="7"/>
  <c r="L238" i="7" s="1"/>
  <c r="I242" i="7"/>
  <c r="F242" i="7"/>
  <c r="O241" i="7"/>
  <c r="L241" i="7"/>
  <c r="I241" i="7"/>
  <c r="F241" i="7"/>
  <c r="C241" i="7"/>
  <c r="O240" i="7"/>
  <c r="L240" i="7"/>
  <c r="I240" i="7"/>
  <c r="F240" i="7"/>
  <c r="C240" i="7" s="1"/>
  <c r="O239" i="7"/>
  <c r="O238" i="7" s="1"/>
  <c r="L239" i="7"/>
  <c r="I239" i="7"/>
  <c r="F239" i="7"/>
  <c r="N238" i="7"/>
  <c r="N231" i="7" s="1"/>
  <c r="N230" i="7" s="1"/>
  <c r="N194" i="7" s="1"/>
  <c r="M238" i="7"/>
  <c r="K238" i="7"/>
  <c r="J238" i="7"/>
  <c r="H238" i="7"/>
  <c r="G238" i="7"/>
  <c r="F238" i="7"/>
  <c r="E238" i="7"/>
  <c r="D238" i="7"/>
  <c r="O237" i="7"/>
  <c r="O235" i="7" s="1"/>
  <c r="L237" i="7"/>
  <c r="I237" i="7"/>
  <c r="F237" i="7"/>
  <c r="C237" i="7"/>
  <c r="O236" i="7"/>
  <c r="L236" i="7"/>
  <c r="L235" i="7" s="1"/>
  <c r="I236" i="7"/>
  <c r="F236" i="7"/>
  <c r="N235" i="7"/>
  <c r="M235" i="7"/>
  <c r="K235" i="7"/>
  <c r="J235" i="7"/>
  <c r="I235" i="7"/>
  <c r="H235" i="7"/>
  <c r="G235" i="7"/>
  <c r="E235" i="7"/>
  <c r="D235" i="7"/>
  <c r="O234" i="7"/>
  <c r="L234" i="7"/>
  <c r="L233" i="7" s="1"/>
  <c r="I234" i="7"/>
  <c r="F234" i="7"/>
  <c r="F233" i="7" s="1"/>
  <c r="C233" i="7" s="1"/>
  <c r="O233" i="7"/>
  <c r="N233" i="7"/>
  <c r="M233" i="7"/>
  <c r="K233" i="7"/>
  <c r="K231" i="7" s="1"/>
  <c r="K230" i="7" s="1"/>
  <c r="J233" i="7"/>
  <c r="I233" i="7"/>
  <c r="H233" i="7"/>
  <c r="G233" i="7"/>
  <c r="G231" i="7" s="1"/>
  <c r="G230" i="7" s="1"/>
  <c r="E233" i="7"/>
  <c r="D233" i="7"/>
  <c r="O232" i="7"/>
  <c r="L232" i="7"/>
  <c r="I232" i="7"/>
  <c r="F232" i="7"/>
  <c r="M231" i="7"/>
  <c r="H231" i="7"/>
  <c r="E231" i="7"/>
  <c r="D231" i="7"/>
  <c r="O229" i="7"/>
  <c r="L229" i="7"/>
  <c r="I229" i="7"/>
  <c r="F229" i="7"/>
  <c r="C229" i="7"/>
  <c r="O228" i="7"/>
  <c r="L228" i="7"/>
  <c r="L227" i="7" s="1"/>
  <c r="I228" i="7"/>
  <c r="F228" i="7"/>
  <c r="O227" i="7"/>
  <c r="N227" i="7"/>
  <c r="M227" i="7"/>
  <c r="K227" i="7"/>
  <c r="J227" i="7"/>
  <c r="I227" i="7"/>
  <c r="H227" i="7"/>
  <c r="G227" i="7"/>
  <c r="E227" i="7"/>
  <c r="D227" i="7"/>
  <c r="O226" i="7"/>
  <c r="L226" i="7"/>
  <c r="I226" i="7"/>
  <c r="F226" i="7"/>
  <c r="C226" i="7" s="1"/>
  <c r="O225" i="7"/>
  <c r="L225" i="7"/>
  <c r="I225" i="7"/>
  <c r="F225" i="7"/>
  <c r="C225" i="7"/>
  <c r="O224" i="7"/>
  <c r="L224" i="7"/>
  <c r="I224" i="7"/>
  <c r="F224" i="7"/>
  <c r="C224" i="7" s="1"/>
  <c r="O223" i="7"/>
  <c r="L223" i="7"/>
  <c r="I223" i="7"/>
  <c r="D223" i="7"/>
  <c r="F223" i="7" s="1"/>
  <c r="O222" i="7"/>
  <c r="L222" i="7"/>
  <c r="I222" i="7"/>
  <c r="F222" i="7"/>
  <c r="C222" i="7"/>
  <c r="O221" i="7"/>
  <c r="L221" i="7"/>
  <c r="I221" i="7"/>
  <c r="F221" i="7"/>
  <c r="C221" i="7" s="1"/>
  <c r="O220" i="7"/>
  <c r="L220" i="7"/>
  <c r="I220" i="7"/>
  <c r="C220" i="7" s="1"/>
  <c r="F220" i="7"/>
  <c r="O219" i="7"/>
  <c r="L219" i="7"/>
  <c r="I219" i="7"/>
  <c r="F219" i="7"/>
  <c r="O218" i="7"/>
  <c r="L218" i="7"/>
  <c r="I218" i="7"/>
  <c r="F218" i="7"/>
  <c r="C218" i="7"/>
  <c r="O217" i="7"/>
  <c r="L217" i="7"/>
  <c r="I217" i="7"/>
  <c r="F217" i="7"/>
  <c r="N216" i="7"/>
  <c r="M216" i="7"/>
  <c r="K216" i="7"/>
  <c r="J216" i="7"/>
  <c r="I216" i="7"/>
  <c r="H216" i="7"/>
  <c r="G216" i="7"/>
  <c r="E216" i="7"/>
  <c r="D216" i="7"/>
  <c r="O215" i="7"/>
  <c r="L215" i="7"/>
  <c r="I215" i="7"/>
  <c r="F215" i="7"/>
  <c r="C215" i="7" s="1"/>
  <c r="O214" i="7"/>
  <c r="L214" i="7"/>
  <c r="I214" i="7"/>
  <c r="F214" i="7"/>
  <c r="C214" i="7"/>
  <c r="O213" i="7"/>
  <c r="L213" i="7"/>
  <c r="I213" i="7"/>
  <c r="F213" i="7"/>
  <c r="C213" i="7" s="1"/>
  <c r="O212" i="7"/>
  <c r="L212" i="7"/>
  <c r="I212" i="7"/>
  <c r="C212" i="7" s="1"/>
  <c r="F212" i="7"/>
  <c r="O211" i="7"/>
  <c r="L211" i="7"/>
  <c r="I211" i="7"/>
  <c r="F211" i="7"/>
  <c r="C211" i="7" s="1"/>
  <c r="O210" i="7"/>
  <c r="L210" i="7"/>
  <c r="I210" i="7"/>
  <c r="F210" i="7"/>
  <c r="C210" i="7"/>
  <c r="O209" i="7"/>
  <c r="L209" i="7"/>
  <c r="I209" i="7"/>
  <c r="F209" i="7"/>
  <c r="O208" i="7"/>
  <c r="L208" i="7"/>
  <c r="I208" i="7"/>
  <c r="F208" i="7"/>
  <c r="O207" i="7"/>
  <c r="L207" i="7"/>
  <c r="L205" i="7" s="1"/>
  <c r="I207" i="7"/>
  <c r="F207" i="7"/>
  <c r="O206" i="7"/>
  <c r="L206" i="7"/>
  <c r="I206" i="7"/>
  <c r="F206" i="7"/>
  <c r="C206" i="7"/>
  <c r="N205" i="7"/>
  <c r="M205" i="7"/>
  <c r="K205" i="7"/>
  <c r="J205" i="7"/>
  <c r="H205" i="7"/>
  <c r="H204" i="7" s="1"/>
  <c r="G205" i="7"/>
  <c r="E205" i="7"/>
  <c r="D205" i="7"/>
  <c r="D204" i="7" s="1"/>
  <c r="N204" i="7"/>
  <c r="M204" i="7"/>
  <c r="K204" i="7"/>
  <c r="J204" i="7"/>
  <c r="G204" i="7"/>
  <c r="E204" i="7"/>
  <c r="O203" i="7"/>
  <c r="L203" i="7"/>
  <c r="I203" i="7"/>
  <c r="F203" i="7"/>
  <c r="O202" i="7"/>
  <c r="L202" i="7"/>
  <c r="I202" i="7"/>
  <c r="F202" i="7"/>
  <c r="C202" i="7"/>
  <c r="O201" i="7"/>
  <c r="L201" i="7"/>
  <c r="I201" i="7"/>
  <c r="F201" i="7"/>
  <c r="O200" i="7"/>
  <c r="L200" i="7"/>
  <c r="I200" i="7"/>
  <c r="F200" i="7"/>
  <c r="O199" i="7"/>
  <c r="O198" i="7" s="1"/>
  <c r="L199" i="7"/>
  <c r="L198" i="7" s="1"/>
  <c r="L196" i="7" s="1"/>
  <c r="I199" i="7"/>
  <c r="F199" i="7"/>
  <c r="D199" i="7"/>
  <c r="C199" i="7"/>
  <c r="N198" i="7"/>
  <c r="M198" i="7"/>
  <c r="M196" i="7" s="1"/>
  <c r="M195" i="7" s="1"/>
  <c r="K198" i="7"/>
  <c r="J198" i="7"/>
  <c r="H198" i="7"/>
  <c r="H196" i="7" s="1"/>
  <c r="H195" i="7" s="1"/>
  <c r="H194" i="7" s="1"/>
  <c r="G198" i="7"/>
  <c r="F198" i="7"/>
  <c r="E198" i="7"/>
  <c r="E196" i="7" s="1"/>
  <c r="E195" i="7" s="1"/>
  <c r="D198" i="7"/>
  <c r="D196" i="7" s="1"/>
  <c r="D195" i="7" s="1"/>
  <c r="D194" i="7" s="1"/>
  <c r="O197" i="7"/>
  <c r="L197" i="7"/>
  <c r="I197" i="7"/>
  <c r="F197" i="7"/>
  <c r="N196" i="7"/>
  <c r="N195" i="7" s="1"/>
  <c r="K196" i="7"/>
  <c r="J196" i="7"/>
  <c r="J195" i="7" s="1"/>
  <c r="G196" i="7"/>
  <c r="K195" i="7"/>
  <c r="G195" i="7"/>
  <c r="G194" i="7" s="1"/>
  <c r="O193" i="7"/>
  <c r="L193" i="7"/>
  <c r="L192" i="7" s="1"/>
  <c r="I193" i="7"/>
  <c r="I192" i="7" s="1"/>
  <c r="I191" i="7" s="1"/>
  <c r="O192" i="7"/>
  <c r="N192" i="7"/>
  <c r="M192" i="7"/>
  <c r="M191" i="7" s="1"/>
  <c r="K192" i="7"/>
  <c r="J192" i="7"/>
  <c r="H192" i="7"/>
  <c r="G192" i="7"/>
  <c r="F192" i="7"/>
  <c r="E192" i="7"/>
  <c r="D192" i="7"/>
  <c r="O191" i="7"/>
  <c r="N191" i="7"/>
  <c r="L191" i="7"/>
  <c r="L187" i="7" s="1"/>
  <c r="K191" i="7"/>
  <c r="J191" i="7"/>
  <c r="H191" i="7"/>
  <c r="H187" i="7" s="1"/>
  <c r="G191" i="7"/>
  <c r="F191" i="7"/>
  <c r="E191" i="7"/>
  <c r="D191" i="7"/>
  <c r="D187" i="7" s="1"/>
  <c r="O190" i="7"/>
  <c r="L190" i="7"/>
  <c r="I190" i="7"/>
  <c r="C190" i="7" s="1"/>
  <c r="O189" i="7"/>
  <c r="L189" i="7"/>
  <c r="I189" i="7"/>
  <c r="C189" i="7" s="1"/>
  <c r="O188" i="7"/>
  <c r="O187" i="7" s="1"/>
  <c r="N188" i="7"/>
  <c r="M188" i="7"/>
  <c r="M187" i="7" s="1"/>
  <c r="L188" i="7"/>
  <c r="K188" i="7"/>
  <c r="K187" i="7" s="1"/>
  <c r="J188" i="7"/>
  <c r="I188" i="7"/>
  <c r="H188" i="7"/>
  <c r="G188" i="7"/>
  <c r="G187" i="7" s="1"/>
  <c r="F188" i="7"/>
  <c r="E188" i="7"/>
  <c r="E187" i="7" s="1"/>
  <c r="D188" i="7"/>
  <c r="N187" i="7"/>
  <c r="J187" i="7"/>
  <c r="F187" i="7"/>
  <c r="O186" i="7"/>
  <c r="O184" i="7" s="1"/>
  <c r="L186" i="7"/>
  <c r="I186" i="7"/>
  <c r="F186" i="7"/>
  <c r="C186" i="7"/>
  <c r="O185" i="7"/>
  <c r="L185" i="7"/>
  <c r="L184" i="7" s="1"/>
  <c r="I185" i="7"/>
  <c r="F185" i="7"/>
  <c r="N184" i="7"/>
  <c r="M184" i="7"/>
  <c r="K184" i="7"/>
  <c r="J184" i="7"/>
  <c r="I184" i="7"/>
  <c r="H184" i="7"/>
  <c r="G184" i="7"/>
  <c r="E184" i="7"/>
  <c r="D184" i="7"/>
  <c r="O183" i="7"/>
  <c r="L183" i="7"/>
  <c r="L179" i="7" s="1"/>
  <c r="I183" i="7"/>
  <c r="F183" i="7"/>
  <c r="O182" i="7"/>
  <c r="L182" i="7"/>
  <c r="I182" i="7"/>
  <c r="F182" i="7"/>
  <c r="C182" i="7"/>
  <c r="O181" i="7"/>
  <c r="L181" i="7"/>
  <c r="I181" i="7"/>
  <c r="F181" i="7"/>
  <c r="C181" i="7" s="1"/>
  <c r="O180" i="7"/>
  <c r="O179" i="7" s="1"/>
  <c r="L180" i="7"/>
  <c r="I180" i="7"/>
  <c r="F180" i="7"/>
  <c r="N179" i="7"/>
  <c r="M179" i="7"/>
  <c r="K179" i="7"/>
  <c r="J179" i="7"/>
  <c r="H179" i="7"/>
  <c r="G179" i="7"/>
  <c r="F179" i="7"/>
  <c r="E179" i="7"/>
  <c r="D179" i="7"/>
  <c r="O178" i="7"/>
  <c r="L178" i="7"/>
  <c r="I178" i="7"/>
  <c r="F178" i="7"/>
  <c r="C178" i="7"/>
  <c r="O177" i="7"/>
  <c r="L177" i="7"/>
  <c r="I177" i="7"/>
  <c r="F177" i="7"/>
  <c r="C177" i="7" s="1"/>
  <c r="O176" i="7"/>
  <c r="L176" i="7"/>
  <c r="I176" i="7"/>
  <c r="F176" i="7"/>
  <c r="N175" i="7"/>
  <c r="M175" i="7"/>
  <c r="L175" i="7"/>
  <c r="L174" i="7" s="1"/>
  <c r="L173" i="7" s="1"/>
  <c r="K175" i="7"/>
  <c r="J175" i="7"/>
  <c r="J174" i="7" s="1"/>
  <c r="J173" i="7" s="1"/>
  <c r="H175" i="7"/>
  <c r="H174" i="7" s="1"/>
  <c r="G175" i="7"/>
  <c r="F175" i="7"/>
  <c r="E175" i="7"/>
  <c r="D175" i="7"/>
  <c r="D174" i="7" s="1"/>
  <c r="M174" i="7"/>
  <c r="M173" i="7" s="1"/>
  <c r="K174" i="7"/>
  <c r="K173" i="7" s="1"/>
  <c r="G174" i="7"/>
  <c r="G173" i="7" s="1"/>
  <c r="E174" i="7"/>
  <c r="E173" i="7" s="1"/>
  <c r="H173" i="7"/>
  <c r="D173" i="7"/>
  <c r="O172" i="7"/>
  <c r="L172" i="7"/>
  <c r="I172" i="7"/>
  <c r="C172" i="7" s="1"/>
  <c r="F172" i="7"/>
  <c r="O171" i="7"/>
  <c r="L171" i="7"/>
  <c r="I171" i="7"/>
  <c r="F171" i="7"/>
  <c r="C171" i="7" s="1"/>
  <c r="O170" i="7"/>
  <c r="O166" i="7" s="1"/>
  <c r="O165" i="7" s="1"/>
  <c r="L170" i="7"/>
  <c r="I170" i="7"/>
  <c r="F170" i="7"/>
  <c r="C170" i="7"/>
  <c r="O169" i="7"/>
  <c r="L169" i="7"/>
  <c r="I169" i="7"/>
  <c r="F169" i="7"/>
  <c r="C169" i="7" s="1"/>
  <c r="O168" i="7"/>
  <c r="L168" i="7"/>
  <c r="I168" i="7"/>
  <c r="F168" i="7"/>
  <c r="O167" i="7"/>
  <c r="L167" i="7"/>
  <c r="L166" i="7" s="1"/>
  <c r="I167" i="7"/>
  <c r="F167" i="7"/>
  <c r="F166" i="7" s="1"/>
  <c r="F165" i="7" s="1"/>
  <c r="N166" i="7"/>
  <c r="M166" i="7"/>
  <c r="M165" i="7" s="1"/>
  <c r="K166" i="7"/>
  <c r="K165" i="7" s="1"/>
  <c r="J166" i="7"/>
  <c r="H166" i="7"/>
  <c r="G166" i="7"/>
  <c r="G165" i="7" s="1"/>
  <c r="E166" i="7"/>
  <c r="E165" i="7" s="1"/>
  <c r="D166" i="7"/>
  <c r="N165" i="7"/>
  <c r="L165" i="7"/>
  <c r="J165" i="7"/>
  <c r="H165" i="7"/>
  <c r="D165" i="7"/>
  <c r="O164" i="7"/>
  <c r="L164" i="7"/>
  <c r="I164" i="7"/>
  <c r="C164" i="7" s="1"/>
  <c r="F164" i="7"/>
  <c r="O163" i="7"/>
  <c r="L163" i="7"/>
  <c r="I163" i="7"/>
  <c r="F163" i="7"/>
  <c r="C163" i="7" s="1"/>
  <c r="O162" i="7"/>
  <c r="O160" i="7" s="1"/>
  <c r="L162" i="7"/>
  <c r="I162" i="7"/>
  <c r="F162" i="7"/>
  <c r="C162" i="7"/>
  <c r="O161" i="7"/>
  <c r="L161" i="7"/>
  <c r="L160" i="7" s="1"/>
  <c r="I161" i="7"/>
  <c r="F161" i="7"/>
  <c r="N160" i="7"/>
  <c r="M160" i="7"/>
  <c r="K160" i="7"/>
  <c r="J160" i="7"/>
  <c r="I160" i="7"/>
  <c r="H160" i="7"/>
  <c r="G160" i="7"/>
  <c r="E160" i="7"/>
  <c r="D160" i="7"/>
  <c r="O159" i="7"/>
  <c r="L159" i="7"/>
  <c r="I159" i="7"/>
  <c r="F159" i="7"/>
  <c r="O158" i="7"/>
  <c r="L158" i="7"/>
  <c r="I158" i="7"/>
  <c r="F158" i="7"/>
  <c r="C158" i="7"/>
  <c r="O157" i="7"/>
  <c r="L157" i="7"/>
  <c r="I157" i="7"/>
  <c r="F157" i="7"/>
  <c r="C157" i="7" s="1"/>
  <c r="O156" i="7"/>
  <c r="L156" i="7"/>
  <c r="I156" i="7"/>
  <c r="C156" i="7" s="1"/>
  <c r="F156" i="7"/>
  <c r="O155" i="7"/>
  <c r="L155" i="7"/>
  <c r="L151" i="7" s="1"/>
  <c r="I155" i="7"/>
  <c r="F155" i="7"/>
  <c r="O154" i="7"/>
  <c r="L154" i="7"/>
  <c r="I154" i="7"/>
  <c r="F154" i="7"/>
  <c r="C154" i="7"/>
  <c r="O153" i="7"/>
  <c r="L153" i="7"/>
  <c r="I153" i="7"/>
  <c r="F153" i="7"/>
  <c r="C153" i="7" s="1"/>
  <c r="O152" i="7"/>
  <c r="L152" i="7"/>
  <c r="I152" i="7"/>
  <c r="F152" i="7"/>
  <c r="N151" i="7"/>
  <c r="M151" i="7"/>
  <c r="K151" i="7"/>
  <c r="J151" i="7"/>
  <c r="H151" i="7"/>
  <c r="G151" i="7"/>
  <c r="E151" i="7"/>
  <c r="D151" i="7"/>
  <c r="O150" i="7"/>
  <c r="L150" i="7"/>
  <c r="I150" i="7"/>
  <c r="F150" i="7"/>
  <c r="C150" i="7"/>
  <c r="O149" i="7"/>
  <c r="L149" i="7"/>
  <c r="I149" i="7"/>
  <c r="F149" i="7"/>
  <c r="C149" i="7" s="1"/>
  <c r="O148" i="7"/>
  <c r="L148" i="7"/>
  <c r="I148" i="7"/>
  <c r="C148" i="7" s="1"/>
  <c r="F148" i="7"/>
  <c r="O147" i="7"/>
  <c r="L147" i="7"/>
  <c r="I147" i="7"/>
  <c r="F147" i="7"/>
  <c r="O146" i="7"/>
  <c r="L146" i="7"/>
  <c r="I146" i="7"/>
  <c r="F146" i="7"/>
  <c r="C146" i="7"/>
  <c r="O145" i="7"/>
  <c r="L145" i="7"/>
  <c r="I145" i="7"/>
  <c r="F145" i="7"/>
  <c r="O144" i="7"/>
  <c r="N144" i="7"/>
  <c r="M144" i="7"/>
  <c r="K144" i="7"/>
  <c r="J144" i="7"/>
  <c r="I144" i="7"/>
  <c r="H144" i="7"/>
  <c r="G144" i="7"/>
  <c r="E144" i="7"/>
  <c r="D144" i="7"/>
  <c r="O143" i="7"/>
  <c r="L143" i="7"/>
  <c r="L141" i="7" s="1"/>
  <c r="I143" i="7"/>
  <c r="F143" i="7"/>
  <c r="F141" i="7" s="1"/>
  <c r="C141" i="7" s="1"/>
  <c r="O142" i="7"/>
  <c r="O141" i="7" s="1"/>
  <c r="L142" i="7"/>
  <c r="I142" i="7"/>
  <c r="I141" i="7" s="1"/>
  <c r="F142" i="7"/>
  <c r="N141" i="7"/>
  <c r="M141" i="7"/>
  <c r="K141" i="7"/>
  <c r="J141" i="7"/>
  <c r="H141" i="7"/>
  <c r="G141" i="7"/>
  <c r="E141" i="7"/>
  <c r="D141" i="7"/>
  <c r="O140" i="7"/>
  <c r="L140" i="7"/>
  <c r="I140" i="7"/>
  <c r="C140" i="7" s="1"/>
  <c r="F140" i="7"/>
  <c r="O139" i="7"/>
  <c r="L139" i="7"/>
  <c r="I139" i="7"/>
  <c r="F139" i="7"/>
  <c r="O138" i="7"/>
  <c r="L138" i="7"/>
  <c r="I138" i="7"/>
  <c r="C138" i="7" s="1"/>
  <c r="F138" i="7"/>
  <c r="O137" i="7"/>
  <c r="L137" i="7"/>
  <c r="I137" i="7"/>
  <c r="F137" i="7"/>
  <c r="C137" i="7"/>
  <c r="O136" i="7"/>
  <c r="N136" i="7"/>
  <c r="M136" i="7"/>
  <c r="L136" i="7"/>
  <c r="K136" i="7"/>
  <c r="K130" i="7" s="1"/>
  <c r="J136" i="7"/>
  <c r="H136" i="7"/>
  <c r="G136" i="7"/>
  <c r="E136" i="7"/>
  <c r="D136" i="7"/>
  <c r="O135" i="7"/>
  <c r="L135" i="7"/>
  <c r="I135" i="7"/>
  <c r="F135" i="7"/>
  <c r="C135" i="7" s="1"/>
  <c r="O134" i="7"/>
  <c r="L134" i="7"/>
  <c r="I134" i="7"/>
  <c r="F134" i="7"/>
  <c r="C134" i="7"/>
  <c r="O133" i="7"/>
  <c r="L133" i="7"/>
  <c r="I133" i="7"/>
  <c r="F133" i="7"/>
  <c r="C133" i="7" s="1"/>
  <c r="D133" i="7"/>
  <c r="D131" i="7" s="1"/>
  <c r="D130" i="7" s="1"/>
  <c r="O132" i="7"/>
  <c r="L132" i="7"/>
  <c r="L131" i="7" s="1"/>
  <c r="I132" i="7"/>
  <c r="F132" i="7"/>
  <c r="O131" i="7"/>
  <c r="N131" i="7"/>
  <c r="M131" i="7"/>
  <c r="M130" i="7" s="1"/>
  <c r="K131" i="7"/>
  <c r="J131" i="7"/>
  <c r="J130" i="7" s="1"/>
  <c r="I131" i="7"/>
  <c r="H131" i="7"/>
  <c r="G131" i="7"/>
  <c r="F131" i="7"/>
  <c r="C131" i="7" s="1"/>
  <c r="E131" i="7"/>
  <c r="N130" i="7"/>
  <c r="H130" i="7"/>
  <c r="G130" i="7"/>
  <c r="O129" i="7"/>
  <c r="O128" i="7" s="1"/>
  <c r="L129" i="7"/>
  <c r="I129" i="7"/>
  <c r="F129" i="7"/>
  <c r="C129" i="7" s="1"/>
  <c r="N128" i="7"/>
  <c r="M128" i="7"/>
  <c r="L128" i="7"/>
  <c r="K128" i="7"/>
  <c r="J128" i="7"/>
  <c r="I128" i="7"/>
  <c r="H128" i="7"/>
  <c r="G128" i="7"/>
  <c r="E128" i="7"/>
  <c r="D128" i="7"/>
  <c r="O127" i="7"/>
  <c r="L127" i="7"/>
  <c r="I127" i="7"/>
  <c r="F127" i="7"/>
  <c r="C127" i="7"/>
  <c r="O126" i="7"/>
  <c r="L126" i="7"/>
  <c r="I126" i="7"/>
  <c r="F126" i="7"/>
  <c r="C126" i="7" s="1"/>
  <c r="O125" i="7"/>
  <c r="L125" i="7"/>
  <c r="I125" i="7"/>
  <c r="F125" i="7"/>
  <c r="C125" i="7" s="1"/>
  <c r="O124" i="7"/>
  <c r="L124" i="7"/>
  <c r="I124" i="7"/>
  <c r="F124" i="7"/>
  <c r="O123" i="7"/>
  <c r="O122" i="7" s="1"/>
  <c r="L123" i="7"/>
  <c r="I123" i="7"/>
  <c r="F123" i="7"/>
  <c r="C123" i="7"/>
  <c r="N122" i="7"/>
  <c r="M122" i="7"/>
  <c r="L122" i="7"/>
  <c r="K122" i="7"/>
  <c r="J122" i="7"/>
  <c r="H122" i="7"/>
  <c r="G122" i="7"/>
  <c r="F122" i="7"/>
  <c r="E122" i="7"/>
  <c r="D122" i="7"/>
  <c r="O121" i="7"/>
  <c r="L121" i="7"/>
  <c r="I121" i="7"/>
  <c r="F121" i="7"/>
  <c r="C121" i="7" s="1"/>
  <c r="O120" i="7"/>
  <c r="L120" i="7"/>
  <c r="I120" i="7"/>
  <c r="F120" i="7"/>
  <c r="O119" i="7"/>
  <c r="L119" i="7"/>
  <c r="I119" i="7"/>
  <c r="C119" i="7" s="1"/>
  <c r="F119" i="7"/>
  <c r="O118" i="7"/>
  <c r="L118" i="7"/>
  <c r="L116" i="7" s="1"/>
  <c r="I118" i="7"/>
  <c r="F118" i="7"/>
  <c r="C118" i="7" s="1"/>
  <c r="O117" i="7"/>
  <c r="O116" i="7" s="1"/>
  <c r="L117" i="7"/>
  <c r="I117" i="7"/>
  <c r="F117" i="7"/>
  <c r="C117" i="7"/>
  <c r="N116" i="7"/>
  <c r="M116" i="7"/>
  <c r="K116" i="7"/>
  <c r="J116" i="7"/>
  <c r="H116" i="7"/>
  <c r="G116" i="7"/>
  <c r="E116" i="7"/>
  <c r="D116" i="7"/>
  <c r="O115" i="7"/>
  <c r="L115" i="7"/>
  <c r="I115" i="7"/>
  <c r="F115" i="7"/>
  <c r="C115" i="7"/>
  <c r="O114" i="7"/>
  <c r="L114" i="7"/>
  <c r="I114" i="7"/>
  <c r="F114" i="7"/>
  <c r="C114" i="7" s="1"/>
  <c r="O113" i="7"/>
  <c r="L113" i="7"/>
  <c r="I113" i="7"/>
  <c r="F113" i="7"/>
  <c r="C113" i="7" s="1"/>
  <c r="N112" i="7"/>
  <c r="M112" i="7"/>
  <c r="L112" i="7"/>
  <c r="K112" i="7"/>
  <c r="J112" i="7"/>
  <c r="I112" i="7"/>
  <c r="H112" i="7"/>
  <c r="G112" i="7"/>
  <c r="E112" i="7"/>
  <c r="D112" i="7"/>
  <c r="O111" i="7"/>
  <c r="L111" i="7"/>
  <c r="I111" i="7"/>
  <c r="I103" i="7" s="1"/>
  <c r="F111" i="7"/>
  <c r="O110" i="7"/>
  <c r="L110" i="7"/>
  <c r="I110" i="7"/>
  <c r="F110" i="7"/>
  <c r="C110" i="7" s="1"/>
  <c r="O109" i="7"/>
  <c r="L109" i="7"/>
  <c r="I109" i="7"/>
  <c r="F109" i="7"/>
  <c r="C109" i="7"/>
  <c r="O108" i="7"/>
  <c r="L108" i="7"/>
  <c r="I108" i="7"/>
  <c r="F108" i="7"/>
  <c r="C108" i="7" s="1"/>
  <c r="O107" i="7"/>
  <c r="L107" i="7"/>
  <c r="I107" i="7"/>
  <c r="F107" i="7"/>
  <c r="C107" i="7"/>
  <c r="O106" i="7"/>
  <c r="L106" i="7"/>
  <c r="I106" i="7"/>
  <c r="F106" i="7"/>
  <c r="C106" i="7" s="1"/>
  <c r="O105" i="7"/>
  <c r="L105" i="7"/>
  <c r="I105" i="7"/>
  <c r="F105" i="7"/>
  <c r="C105" i="7" s="1"/>
  <c r="O104" i="7"/>
  <c r="L104" i="7"/>
  <c r="I104" i="7"/>
  <c r="F104" i="7"/>
  <c r="O103" i="7"/>
  <c r="N103" i="7"/>
  <c r="M103" i="7"/>
  <c r="K103" i="7"/>
  <c r="J103" i="7"/>
  <c r="H103" i="7"/>
  <c r="G103" i="7"/>
  <c r="F103" i="7"/>
  <c r="E103" i="7"/>
  <c r="D103" i="7"/>
  <c r="O102" i="7"/>
  <c r="L102" i="7"/>
  <c r="I102" i="7"/>
  <c r="F102" i="7"/>
  <c r="C102" i="7"/>
  <c r="O101" i="7"/>
  <c r="L101" i="7"/>
  <c r="I101" i="7"/>
  <c r="F101" i="7"/>
  <c r="C101" i="7" s="1"/>
  <c r="O100" i="7"/>
  <c r="L100" i="7"/>
  <c r="I100" i="7"/>
  <c r="F100" i="7"/>
  <c r="O99" i="7"/>
  <c r="L99" i="7"/>
  <c r="I99" i="7"/>
  <c r="C99" i="7" s="1"/>
  <c r="F99" i="7"/>
  <c r="O98" i="7"/>
  <c r="L98" i="7"/>
  <c r="I98" i="7"/>
  <c r="F98" i="7"/>
  <c r="C98" i="7" s="1"/>
  <c r="O97" i="7"/>
  <c r="O95" i="7" s="1"/>
  <c r="L97" i="7"/>
  <c r="I97" i="7"/>
  <c r="F97" i="7"/>
  <c r="C97" i="7"/>
  <c r="O96" i="7"/>
  <c r="L96" i="7"/>
  <c r="I96" i="7"/>
  <c r="F96" i="7"/>
  <c r="C96" i="7" s="1"/>
  <c r="N95" i="7"/>
  <c r="M95" i="7"/>
  <c r="K95" i="7"/>
  <c r="J95" i="7"/>
  <c r="H95" i="7"/>
  <c r="G95" i="7"/>
  <c r="E95" i="7"/>
  <c r="D95" i="7"/>
  <c r="O94" i="7"/>
  <c r="L94" i="7"/>
  <c r="I94" i="7"/>
  <c r="F94" i="7"/>
  <c r="C94" i="7" s="1"/>
  <c r="O93" i="7"/>
  <c r="L93" i="7"/>
  <c r="I93" i="7"/>
  <c r="F93" i="7"/>
  <c r="C93" i="7" s="1"/>
  <c r="O92" i="7"/>
  <c r="L92" i="7"/>
  <c r="L89" i="7" s="1"/>
  <c r="J92" i="7"/>
  <c r="I92" i="7"/>
  <c r="F92" i="7"/>
  <c r="C92" i="7"/>
  <c r="O91" i="7"/>
  <c r="L91" i="7"/>
  <c r="I91" i="7"/>
  <c r="F91" i="7"/>
  <c r="C91" i="7" s="1"/>
  <c r="O90" i="7"/>
  <c r="O89" i="7" s="1"/>
  <c r="J90" i="7"/>
  <c r="L90" i="7" s="1"/>
  <c r="I90" i="7"/>
  <c r="I89" i="7" s="1"/>
  <c r="F90" i="7"/>
  <c r="C90" i="7" s="1"/>
  <c r="N89" i="7"/>
  <c r="M89" i="7"/>
  <c r="K89" i="7"/>
  <c r="J89" i="7"/>
  <c r="H89" i="7"/>
  <c r="G89" i="7"/>
  <c r="F89" i="7"/>
  <c r="E89" i="7"/>
  <c r="D89" i="7"/>
  <c r="O88" i="7"/>
  <c r="L88" i="7"/>
  <c r="I88" i="7"/>
  <c r="F88" i="7"/>
  <c r="C88" i="7"/>
  <c r="O87" i="7"/>
  <c r="L87" i="7"/>
  <c r="I87" i="7"/>
  <c r="F87" i="7"/>
  <c r="C87" i="7" s="1"/>
  <c r="O86" i="7"/>
  <c r="L86" i="7"/>
  <c r="I86" i="7"/>
  <c r="F86" i="7"/>
  <c r="C86" i="7" s="1"/>
  <c r="O85" i="7"/>
  <c r="L85" i="7"/>
  <c r="L84" i="7" s="1"/>
  <c r="I85" i="7"/>
  <c r="I84" i="7" s="1"/>
  <c r="F85" i="7"/>
  <c r="C85" i="7" s="1"/>
  <c r="O84" i="7"/>
  <c r="N84" i="7"/>
  <c r="N83" i="7" s="1"/>
  <c r="M84" i="7"/>
  <c r="M83" i="7" s="1"/>
  <c r="K84" i="7"/>
  <c r="K83" i="7" s="1"/>
  <c r="J84" i="7"/>
  <c r="J83" i="7" s="1"/>
  <c r="H84" i="7"/>
  <c r="G84" i="7"/>
  <c r="G83" i="7" s="1"/>
  <c r="E84" i="7"/>
  <c r="E83" i="7" s="1"/>
  <c r="D84" i="7"/>
  <c r="H83" i="7"/>
  <c r="D83" i="7"/>
  <c r="O82" i="7"/>
  <c r="L82" i="7"/>
  <c r="I82" i="7"/>
  <c r="F82" i="7"/>
  <c r="C82" i="7" s="1"/>
  <c r="O81" i="7"/>
  <c r="L81" i="7"/>
  <c r="L80" i="7" s="1"/>
  <c r="I81" i="7"/>
  <c r="I80" i="7" s="1"/>
  <c r="C80" i="7" s="1"/>
  <c r="F81" i="7"/>
  <c r="C81" i="7" s="1"/>
  <c r="O80" i="7"/>
  <c r="N80" i="7"/>
  <c r="M80" i="7"/>
  <c r="K80" i="7"/>
  <c r="J80" i="7"/>
  <c r="H80" i="7"/>
  <c r="G80" i="7"/>
  <c r="F80" i="7"/>
  <c r="E80" i="7"/>
  <c r="D80" i="7"/>
  <c r="O79" i="7"/>
  <c r="L79" i="7"/>
  <c r="I79" i="7"/>
  <c r="F79" i="7"/>
  <c r="C79" i="7" s="1"/>
  <c r="O78" i="7"/>
  <c r="O77" i="7" s="1"/>
  <c r="O76" i="7" s="1"/>
  <c r="L78" i="7"/>
  <c r="I78" i="7"/>
  <c r="I77" i="7" s="1"/>
  <c r="F78" i="7"/>
  <c r="C78" i="7" s="1"/>
  <c r="N77" i="7"/>
  <c r="N76" i="7" s="1"/>
  <c r="N75" i="7" s="1"/>
  <c r="M77" i="7"/>
  <c r="M76" i="7" s="1"/>
  <c r="M75" i="7" s="1"/>
  <c r="L77" i="7"/>
  <c r="L76" i="7" s="1"/>
  <c r="K77" i="7"/>
  <c r="J77" i="7"/>
  <c r="J76" i="7" s="1"/>
  <c r="J75" i="7" s="1"/>
  <c r="H77" i="7"/>
  <c r="H76" i="7" s="1"/>
  <c r="G77" i="7"/>
  <c r="F77" i="7"/>
  <c r="F76" i="7" s="1"/>
  <c r="E77" i="7"/>
  <c r="E76" i="7" s="1"/>
  <c r="D77" i="7"/>
  <c r="D76" i="7" s="1"/>
  <c r="K76" i="7"/>
  <c r="K75" i="7" s="1"/>
  <c r="G76" i="7"/>
  <c r="G75" i="7" s="1"/>
  <c r="H75" i="7"/>
  <c r="D75" i="7"/>
  <c r="O74" i="7"/>
  <c r="L74" i="7"/>
  <c r="I74" i="7"/>
  <c r="F74" i="7"/>
  <c r="D74" i="7"/>
  <c r="O73" i="7"/>
  <c r="O69" i="7" s="1"/>
  <c r="O67" i="7" s="1"/>
  <c r="L73" i="7"/>
  <c r="I73" i="7"/>
  <c r="F73" i="7"/>
  <c r="C73" i="7"/>
  <c r="O72" i="7"/>
  <c r="L72" i="7"/>
  <c r="I72" i="7"/>
  <c r="F72" i="7"/>
  <c r="C72" i="7" s="1"/>
  <c r="O71" i="7"/>
  <c r="L71" i="7"/>
  <c r="I71" i="7"/>
  <c r="F71" i="7"/>
  <c r="O70" i="7"/>
  <c r="L70" i="7"/>
  <c r="I70" i="7"/>
  <c r="G70" i="7"/>
  <c r="F70" i="7"/>
  <c r="C70" i="7"/>
  <c r="N69" i="7"/>
  <c r="M69" i="7"/>
  <c r="L69" i="7"/>
  <c r="K69" i="7"/>
  <c r="J69" i="7"/>
  <c r="H69" i="7"/>
  <c r="G69" i="7"/>
  <c r="E69" i="7"/>
  <c r="D69" i="7"/>
  <c r="O68" i="7"/>
  <c r="L68" i="7"/>
  <c r="I68" i="7"/>
  <c r="G68" i="7"/>
  <c r="F68" i="7"/>
  <c r="D68" i="7"/>
  <c r="C68" i="7"/>
  <c r="N67" i="7"/>
  <c r="M67" i="7"/>
  <c r="L67" i="7"/>
  <c r="K67" i="7"/>
  <c r="J67" i="7"/>
  <c r="H67" i="7"/>
  <c r="G67" i="7"/>
  <c r="E67" i="7"/>
  <c r="D67" i="7"/>
  <c r="O66" i="7"/>
  <c r="L66" i="7"/>
  <c r="I66" i="7"/>
  <c r="F66" i="7"/>
  <c r="C66" i="7" s="1"/>
  <c r="O65" i="7"/>
  <c r="L65" i="7"/>
  <c r="I65" i="7"/>
  <c r="G65" i="7"/>
  <c r="F65" i="7"/>
  <c r="C65" i="7"/>
  <c r="O64" i="7"/>
  <c r="L64" i="7"/>
  <c r="I64" i="7"/>
  <c r="F64" i="7"/>
  <c r="C64" i="7" s="1"/>
  <c r="O63" i="7"/>
  <c r="L63" i="7"/>
  <c r="I63" i="7"/>
  <c r="G63" i="7"/>
  <c r="F63" i="7"/>
  <c r="O62" i="7"/>
  <c r="O58" i="7" s="1"/>
  <c r="L62" i="7"/>
  <c r="I62" i="7"/>
  <c r="F62" i="7"/>
  <c r="C62" i="7"/>
  <c r="O61" i="7"/>
  <c r="L61" i="7"/>
  <c r="I61" i="7"/>
  <c r="F61" i="7"/>
  <c r="O60" i="7"/>
  <c r="L60" i="7"/>
  <c r="I60" i="7"/>
  <c r="F60" i="7"/>
  <c r="C60" i="7" s="1"/>
  <c r="O59" i="7"/>
  <c r="L59" i="7"/>
  <c r="L58" i="7" s="1"/>
  <c r="I59" i="7"/>
  <c r="F59" i="7"/>
  <c r="N58" i="7"/>
  <c r="M58" i="7"/>
  <c r="K58" i="7"/>
  <c r="J58" i="7"/>
  <c r="H58" i="7"/>
  <c r="G58" i="7"/>
  <c r="E58" i="7"/>
  <c r="D58" i="7"/>
  <c r="O57" i="7"/>
  <c r="L57" i="7"/>
  <c r="G57" i="7"/>
  <c r="F57" i="7"/>
  <c r="F55" i="7" s="1"/>
  <c r="D57" i="7"/>
  <c r="O56" i="7"/>
  <c r="O55" i="7" s="1"/>
  <c r="L56" i="7"/>
  <c r="I56" i="7"/>
  <c r="F56" i="7"/>
  <c r="C56" i="7"/>
  <c r="N55" i="7"/>
  <c r="N54" i="7" s="1"/>
  <c r="M55" i="7"/>
  <c r="L55" i="7"/>
  <c r="K55" i="7"/>
  <c r="K54" i="7" s="1"/>
  <c r="K53" i="7" s="1"/>
  <c r="J55" i="7"/>
  <c r="J54" i="7" s="1"/>
  <c r="H55" i="7"/>
  <c r="H54" i="7" s="1"/>
  <c r="H53" i="7" s="1"/>
  <c r="H52" i="7" s="1"/>
  <c r="H51" i="7" s="1"/>
  <c r="E55" i="7"/>
  <c r="D55" i="7"/>
  <c r="D54" i="7" s="1"/>
  <c r="D53" i="7" s="1"/>
  <c r="D52" i="7" s="1"/>
  <c r="D51" i="7" s="1"/>
  <c r="M54" i="7"/>
  <c r="M53" i="7" s="1"/>
  <c r="M52" i="7" s="1"/>
  <c r="E54" i="7"/>
  <c r="E53" i="7" s="1"/>
  <c r="N53" i="7"/>
  <c r="J53" i="7"/>
  <c r="K52" i="7"/>
  <c r="O47" i="7"/>
  <c r="C47" i="7"/>
  <c r="O46" i="7"/>
  <c r="O45" i="7" s="1"/>
  <c r="C46" i="7"/>
  <c r="N45" i="7"/>
  <c r="M45" i="7"/>
  <c r="L44" i="7"/>
  <c r="I44" i="7"/>
  <c r="F44" i="7"/>
  <c r="L43" i="7"/>
  <c r="K43" i="7"/>
  <c r="J43" i="7"/>
  <c r="H43" i="7"/>
  <c r="G43" i="7"/>
  <c r="G21" i="7" s="1"/>
  <c r="F43" i="7"/>
  <c r="E43" i="7"/>
  <c r="D43" i="7"/>
  <c r="F42" i="7"/>
  <c r="C42" i="7"/>
  <c r="L41" i="7"/>
  <c r="C41" i="7"/>
  <c r="L40" i="7"/>
  <c r="C40" i="7"/>
  <c r="L39" i="7"/>
  <c r="C39" i="7"/>
  <c r="L38" i="7"/>
  <c r="L37" i="7" s="1"/>
  <c r="C37" i="7" s="1"/>
  <c r="C38" i="7"/>
  <c r="K37" i="7"/>
  <c r="J37" i="7"/>
  <c r="L36" i="7"/>
  <c r="C36" i="7"/>
  <c r="L35" i="7"/>
  <c r="L34" i="7" s="1"/>
  <c r="C34" i="7" s="1"/>
  <c r="C35" i="7"/>
  <c r="K34" i="7"/>
  <c r="J34" i="7"/>
  <c r="L33" i="7"/>
  <c r="C33" i="7"/>
  <c r="L32" i="7"/>
  <c r="K32" i="7"/>
  <c r="J32" i="7"/>
  <c r="C32" i="7"/>
  <c r="L31" i="7"/>
  <c r="C31" i="7"/>
  <c r="L30" i="7"/>
  <c r="C30" i="7"/>
  <c r="L29" i="7"/>
  <c r="L28" i="7" s="1"/>
  <c r="C29" i="7"/>
  <c r="K28" i="7"/>
  <c r="K27" i="7" s="1"/>
  <c r="J28" i="7"/>
  <c r="J27" i="7"/>
  <c r="F26" i="7"/>
  <c r="C26" i="7"/>
  <c r="I25" i="7"/>
  <c r="F25" i="7"/>
  <c r="D25" i="7"/>
  <c r="C25" i="7"/>
  <c r="O24" i="7"/>
  <c r="L24" i="7"/>
  <c r="I24" i="7"/>
  <c r="F24" i="7"/>
  <c r="C24" i="7" s="1"/>
  <c r="O23" i="7"/>
  <c r="O22" i="7" s="1"/>
  <c r="O287" i="7" s="1"/>
  <c r="L23" i="7"/>
  <c r="I23" i="7"/>
  <c r="F23" i="7"/>
  <c r="N22" i="7"/>
  <c r="M22" i="7"/>
  <c r="M287" i="7" s="1"/>
  <c r="M286" i="7" s="1"/>
  <c r="L22" i="7"/>
  <c r="L287" i="7" s="1"/>
  <c r="L286" i="7" s="1"/>
  <c r="K22" i="7"/>
  <c r="K287" i="7" s="1"/>
  <c r="K286" i="7" s="1"/>
  <c r="J22" i="7"/>
  <c r="H22" i="7"/>
  <c r="H287" i="7" s="1"/>
  <c r="H286" i="7" s="1"/>
  <c r="G22" i="7"/>
  <c r="G287" i="7" s="1"/>
  <c r="G286" i="7" s="1"/>
  <c r="F22" i="7"/>
  <c r="E22" i="7"/>
  <c r="E287" i="7" s="1"/>
  <c r="E286" i="7" s="1"/>
  <c r="D22" i="7"/>
  <c r="D287" i="7" s="1"/>
  <c r="D286" i="7" s="1"/>
  <c r="O21" i="7"/>
  <c r="M21" i="7"/>
  <c r="E21" i="7"/>
  <c r="O299" i="6"/>
  <c r="L299" i="6"/>
  <c r="I299" i="6"/>
  <c r="F299" i="6"/>
  <c r="C299" i="6" s="1"/>
  <c r="O298" i="6"/>
  <c r="L298" i="6"/>
  <c r="I298" i="6"/>
  <c r="C298" i="6" s="1"/>
  <c r="F298" i="6"/>
  <c r="O297" i="6"/>
  <c r="L297" i="6"/>
  <c r="I297" i="6"/>
  <c r="F297" i="6"/>
  <c r="C297" i="6" s="1"/>
  <c r="O296" i="6"/>
  <c r="L296" i="6"/>
  <c r="I296" i="6"/>
  <c r="F296" i="6"/>
  <c r="C296" i="6"/>
  <c r="O295" i="6"/>
  <c r="L295" i="6"/>
  <c r="I295" i="6"/>
  <c r="F295" i="6"/>
  <c r="C295" i="6" s="1"/>
  <c r="O294" i="6"/>
  <c r="L294" i="6"/>
  <c r="I294" i="6"/>
  <c r="C294" i="6" s="1"/>
  <c r="F294" i="6"/>
  <c r="O293" i="6"/>
  <c r="L293" i="6"/>
  <c r="I293" i="6"/>
  <c r="F293" i="6"/>
  <c r="O292" i="6"/>
  <c r="L292" i="6"/>
  <c r="I292" i="6"/>
  <c r="F292" i="6"/>
  <c r="C292" i="6"/>
  <c r="N291" i="6"/>
  <c r="O291" i="6" s="1"/>
  <c r="M291" i="6"/>
  <c r="L291" i="6"/>
  <c r="K291" i="6"/>
  <c r="J291" i="6"/>
  <c r="H291" i="6"/>
  <c r="G291" i="6"/>
  <c r="E291" i="6"/>
  <c r="D291" i="6"/>
  <c r="F291" i="6" s="1"/>
  <c r="O286" i="6"/>
  <c r="L286" i="6"/>
  <c r="I286" i="6"/>
  <c r="C286" i="6" s="1"/>
  <c r="F286" i="6"/>
  <c r="O285" i="6"/>
  <c r="L285" i="6"/>
  <c r="J285" i="6"/>
  <c r="I285" i="6"/>
  <c r="F285" i="6"/>
  <c r="C285" i="6"/>
  <c r="N284" i="6"/>
  <c r="O284" i="6" s="1"/>
  <c r="M284" i="6"/>
  <c r="L284" i="6"/>
  <c r="K284" i="6"/>
  <c r="J284" i="6"/>
  <c r="H284" i="6"/>
  <c r="G284" i="6"/>
  <c r="E284" i="6"/>
  <c r="D284" i="6"/>
  <c r="O283" i="6"/>
  <c r="L283" i="6"/>
  <c r="I283" i="6"/>
  <c r="F283" i="6"/>
  <c r="C283" i="6" s="1"/>
  <c r="N282" i="6"/>
  <c r="M282" i="6"/>
  <c r="L282" i="6"/>
  <c r="K282" i="6"/>
  <c r="J282" i="6"/>
  <c r="H282" i="6"/>
  <c r="I282" i="6" s="1"/>
  <c r="G282" i="6"/>
  <c r="E282" i="6"/>
  <c r="D282" i="6"/>
  <c r="F282" i="6" s="1"/>
  <c r="O281" i="6"/>
  <c r="L281" i="6"/>
  <c r="I281" i="6"/>
  <c r="C281" i="6" s="1"/>
  <c r="F281" i="6"/>
  <c r="O280" i="6"/>
  <c r="L280" i="6"/>
  <c r="I280" i="6"/>
  <c r="F280" i="6"/>
  <c r="C280" i="6"/>
  <c r="O279" i="6"/>
  <c r="L279" i="6"/>
  <c r="I279" i="6"/>
  <c r="F279" i="6"/>
  <c r="C279" i="6" s="1"/>
  <c r="N278" i="6"/>
  <c r="M278" i="6"/>
  <c r="K278" i="6"/>
  <c r="J278" i="6"/>
  <c r="L278" i="6" s="1"/>
  <c r="H278" i="6"/>
  <c r="I278" i="6" s="1"/>
  <c r="G278" i="6"/>
  <c r="F278" i="6"/>
  <c r="E278" i="6"/>
  <c r="D278" i="6"/>
  <c r="O277" i="6"/>
  <c r="L277" i="6"/>
  <c r="C277" i="6" s="1"/>
  <c r="I277" i="6"/>
  <c r="F277" i="6"/>
  <c r="O276" i="6"/>
  <c r="L276" i="6"/>
  <c r="I276" i="6"/>
  <c r="F276" i="6"/>
  <c r="C276" i="6"/>
  <c r="O275" i="6"/>
  <c r="L275" i="6"/>
  <c r="I275" i="6"/>
  <c r="F275" i="6"/>
  <c r="C275" i="6" s="1"/>
  <c r="N274" i="6"/>
  <c r="N272" i="6" s="1"/>
  <c r="N271" i="6" s="1"/>
  <c r="M274" i="6"/>
  <c r="L274" i="6"/>
  <c r="K274" i="6"/>
  <c r="J274" i="6"/>
  <c r="H274" i="6"/>
  <c r="G274" i="6"/>
  <c r="E274" i="6"/>
  <c r="E272" i="6" s="1"/>
  <c r="D274" i="6"/>
  <c r="O273" i="6"/>
  <c r="L273" i="6"/>
  <c r="I273" i="6"/>
  <c r="C273" i="6" s="1"/>
  <c r="F273" i="6"/>
  <c r="K272" i="6"/>
  <c r="G272" i="6"/>
  <c r="K271" i="6"/>
  <c r="E271" i="6"/>
  <c r="O270" i="6"/>
  <c r="L270" i="6"/>
  <c r="I270" i="6"/>
  <c r="F270" i="6"/>
  <c r="O269" i="6"/>
  <c r="L269" i="6"/>
  <c r="I269" i="6"/>
  <c r="C269" i="6" s="1"/>
  <c r="F269" i="6"/>
  <c r="O268" i="6"/>
  <c r="L268" i="6"/>
  <c r="I268" i="6"/>
  <c r="F268" i="6"/>
  <c r="O267" i="6"/>
  <c r="L267" i="6"/>
  <c r="I267" i="6"/>
  <c r="F267" i="6"/>
  <c r="C267" i="6"/>
  <c r="N266" i="6"/>
  <c r="M266" i="6"/>
  <c r="O266" i="6" s="1"/>
  <c r="L266" i="6"/>
  <c r="K266" i="6"/>
  <c r="J266" i="6"/>
  <c r="I266" i="6"/>
  <c r="H266" i="6"/>
  <c r="G266" i="6"/>
  <c r="E266" i="6"/>
  <c r="D266" i="6"/>
  <c r="F266" i="6" s="1"/>
  <c r="C266" i="6" s="1"/>
  <c r="O265" i="6"/>
  <c r="L265" i="6"/>
  <c r="I265" i="6"/>
  <c r="F265" i="6"/>
  <c r="C265" i="6"/>
  <c r="O264" i="6"/>
  <c r="L264" i="6"/>
  <c r="I264" i="6"/>
  <c r="F264" i="6"/>
  <c r="C264" i="6" s="1"/>
  <c r="O263" i="6"/>
  <c r="L263" i="6"/>
  <c r="I263" i="6"/>
  <c r="C263" i="6" s="1"/>
  <c r="F263" i="6"/>
  <c r="N262" i="6"/>
  <c r="M262" i="6"/>
  <c r="O262" i="6" s="1"/>
  <c r="K262" i="6"/>
  <c r="J262" i="6"/>
  <c r="L262" i="6" s="1"/>
  <c r="I262" i="6"/>
  <c r="H262" i="6"/>
  <c r="G262" i="6"/>
  <c r="E262" i="6"/>
  <c r="D262" i="6"/>
  <c r="N261" i="6"/>
  <c r="M261" i="6"/>
  <c r="O261" i="6" s="1"/>
  <c r="K261" i="6"/>
  <c r="J261" i="6"/>
  <c r="L261" i="6" s="1"/>
  <c r="G261" i="6"/>
  <c r="O260" i="6"/>
  <c r="L260" i="6"/>
  <c r="I260" i="6"/>
  <c r="F260" i="6"/>
  <c r="C260" i="6"/>
  <c r="O259" i="6"/>
  <c r="L259" i="6"/>
  <c r="I259" i="6"/>
  <c r="F259" i="6"/>
  <c r="C259" i="6" s="1"/>
  <c r="O258" i="6"/>
  <c r="L258" i="6"/>
  <c r="I258" i="6"/>
  <c r="F258" i="6"/>
  <c r="O257" i="6"/>
  <c r="L257" i="6"/>
  <c r="I257" i="6"/>
  <c r="C257" i="6" s="1"/>
  <c r="F257" i="6"/>
  <c r="O256" i="6"/>
  <c r="L256" i="6"/>
  <c r="I256" i="6"/>
  <c r="F256" i="6"/>
  <c r="O255" i="6"/>
  <c r="N255" i="6"/>
  <c r="M255" i="6"/>
  <c r="M254" i="6" s="1"/>
  <c r="K255" i="6"/>
  <c r="J255" i="6"/>
  <c r="H255" i="6"/>
  <c r="H254" i="6" s="1"/>
  <c r="G255" i="6"/>
  <c r="E255" i="6"/>
  <c r="D255" i="6"/>
  <c r="F255" i="6" s="1"/>
  <c r="N254" i="6"/>
  <c r="J254" i="6"/>
  <c r="E254" i="6"/>
  <c r="D254" i="6"/>
  <c r="F254" i="6" s="1"/>
  <c r="O253" i="6"/>
  <c r="L253" i="6"/>
  <c r="I253" i="6"/>
  <c r="C253" i="6" s="1"/>
  <c r="F253" i="6"/>
  <c r="O252" i="6"/>
  <c r="L252" i="6"/>
  <c r="I252" i="6"/>
  <c r="F252" i="6"/>
  <c r="C252" i="6"/>
  <c r="O251" i="6"/>
  <c r="L251" i="6"/>
  <c r="I251" i="6"/>
  <c r="F251" i="6"/>
  <c r="C251" i="6" s="1"/>
  <c r="O250" i="6"/>
  <c r="L250" i="6"/>
  <c r="I250" i="6"/>
  <c r="F250" i="6"/>
  <c r="N249" i="6"/>
  <c r="M249" i="6"/>
  <c r="O249" i="6" s="1"/>
  <c r="K249" i="6"/>
  <c r="J249" i="6"/>
  <c r="L249" i="6" s="1"/>
  <c r="H249" i="6"/>
  <c r="G249" i="6"/>
  <c r="I249" i="6" s="1"/>
  <c r="F249" i="6"/>
  <c r="E249" i="6"/>
  <c r="D249" i="6"/>
  <c r="O248" i="6"/>
  <c r="L248" i="6"/>
  <c r="I248" i="6"/>
  <c r="F248" i="6"/>
  <c r="C248" i="6"/>
  <c r="O247" i="6"/>
  <c r="L247" i="6"/>
  <c r="I247" i="6"/>
  <c r="F247" i="6"/>
  <c r="C247" i="6" s="1"/>
  <c r="O246" i="6"/>
  <c r="L246" i="6"/>
  <c r="I246" i="6"/>
  <c r="F246" i="6"/>
  <c r="O245" i="6"/>
  <c r="L245" i="6"/>
  <c r="I245" i="6"/>
  <c r="F245" i="6"/>
  <c r="C245" i="6"/>
  <c r="O244" i="6"/>
  <c r="L244" i="6"/>
  <c r="I244" i="6"/>
  <c r="F244" i="6"/>
  <c r="C244" i="6" s="1"/>
  <c r="O243" i="6"/>
  <c r="L243" i="6"/>
  <c r="I243" i="6"/>
  <c r="C243" i="6" s="1"/>
  <c r="F243" i="6"/>
  <c r="O242" i="6"/>
  <c r="L242" i="6"/>
  <c r="I242" i="6"/>
  <c r="F242" i="6"/>
  <c r="N241" i="6"/>
  <c r="M241" i="6"/>
  <c r="O241" i="6" s="1"/>
  <c r="K241" i="6"/>
  <c r="J241" i="6"/>
  <c r="H241" i="6"/>
  <c r="G241" i="6"/>
  <c r="I241" i="6" s="1"/>
  <c r="E241" i="6"/>
  <c r="F241" i="6" s="1"/>
  <c r="D241" i="6"/>
  <c r="O240" i="6"/>
  <c r="L240" i="6"/>
  <c r="I240" i="6"/>
  <c r="F240" i="6"/>
  <c r="C240" i="6" s="1"/>
  <c r="O239" i="6"/>
  <c r="L239" i="6"/>
  <c r="I239" i="6"/>
  <c r="F239" i="6"/>
  <c r="C239" i="6"/>
  <c r="N238" i="6"/>
  <c r="M238" i="6"/>
  <c r="K238" i="6"/>
  <c r="J238" i="6"/>
  <c r="L238" i="6" s="1"/>
  <c r="I238" i="6"/>
  <c r="H238" i="6"/>
  <c r="G238" i="6"/>
  <c r="E238" i="6"/>
  <c r="F238" i="6" s="1"/>
  <c r="D238" i="6"/>
  <c r="O237" i="6"/>
  <c r="L237" i="6"/>
  <c r="I237" i="6"/>
  <c r="C237" i="6" s="1"/>
  <c r="F237" i="6"/>
  <c r="N236" i="6"/>
  <c r="O236" i="6" s="1"/>
  <c r="M236" i="6"/>
  <c r="K236" i="6"/>
  <c r="J236" i="6"/>
  <c r="J234" i="6" s="1"/>
  <c r="J233" i="6" s="1"/>
  <c r="H236" i="6"/>
  <c r="G236" i="6"/>
  <c r="I236" i="6" s="1"/>
  <c r="F236" i="6"/>
  <c r="E236" i="6"/>
  <c r="D236" i="6"/>
  <c r="O235" i="6"/>
  <c r="L235" i="6"/>
  <c r="I235" i="6"/>
  <c r="F235" i="6"/>
  <c r="C235" i="6" s="1"/>
  <c r="H234" i="6"/>
  <c r="E234" i="6"/>
  <c r="D234" i="6"/>
  <c r="O232" i="6"/>
  <c r="L232" i="6"/>
  <c r="I232" i="6"/>
  <c r="F232" i="6"/>
  <c r="C232" i="6"/>
  <c r="O231" i="6"/>
  <c r="L231" i="6"/>
  <c r="I231" i="6"/>
  <c r="F231" i="6"/>
  <c r="C231" i="6" s="1"/>
  <c r="N230" i="6"/>
  <c r="M230" i="6"/>
  <c r="O230" i="6" s="1"/>
  <c r="K230" i="6"/>
  <c r="J230" i="6"/>
  <c r="L230" i="6" s="1"/>
  <c r="H230" i="6"/>
  <c r="G230" i="6"/>
  <c r="I230" i="6" s="1"/>
  <c r="C230" i="6" s="1"/>
  <c r="E230" i="6"/>
  <c r="F230" i="6" s="1"/>
  <c r="D230" i="6"/>
  <c r="O229" i="6"/>
  <c r="L229" i="6"/>
  <c r="I229" i="6"/>
  <c r="F229" i="6"/>
  <c r="C229" i="6" s="1"/>
  <c r="O228" i="6"/>
  <c r="L228" i="6"/>
  <c r="I228" i="6"/>
  <c r="F228" i="6"/>
  <c r="C228" i="6"/>
  <c r="O227" i="6"/>
  <c r="L227" i="6"/>
  <c r="I227" i="6"/>
  <c r="F227" i="6"/>
  <c r="C227" i="6" s="1"/>
  <c r="O226" i="6"/>
  <c r="L226" i="6"/>
  <c r="I226" i="6"/>
  <c r="C226" i="6" s="1"/>
  <c r="F226" i="6"/>
  <c r="O225" i="6"/>
  <c r="L225" i="6"/>
  <c r="I225" i="6"/>
  <c r="F225" i="6"/>
  <c r="O224" i="6"/>
  <c r="L224" i="6"/>
  <c r="I224" i="6"/>
  <c r="C224" i="6" s="1"/>
  <c r="F224" i="6"/>
  <c r="O223" i="6"/>
  <c r="L223" i="6"/>
  <c r="I223" i="6"/>
  <c r="F223" i="6"/>
  <c r="O222" i="6"/>
  <c r="L222" i="6"/>
  <c r="I222" i="6"/>
  <c r="F222" i="6"/>
  <c r="C222" i="6"/>
  <c r="O221" i="6"/>
  <c r="L221" i="6"/>
  <c r="I221" i="6"/>
  <c r="F221" i="6"/>
  <c r="C221" i="6" s="1"/>
  <c r="O220" i="6"/>
  <c r="L220" i="6"/>
  <c r="I220" i="6"/>
  <c r="F220" i="6"/>
  <c r="C220" i="6"/>
  <c r="N219" i="6"/>
  <c r="M219" i="6"/>
  <c r="L219" i="6"/>
  <c r="K219" i="6"/>
  <c r="J219" i="6"/>
  <c r="H219" i="6"/>
  <c r="I219" i="6" s="1"/>
  <c r="G219" i="6"/>
  <c r="F219" i="6"/>
  <c r="E219" i="6"/>
  <c r="D219" i="6"/>
  <c r="O218" i="6"/>
  <c r="L218" i="6"/>
  <c r="I218" i="6"/>
  <c r="F218" i="6"/>
  <c r="C218" i="6"/>
  <c r="O217" i="6"/>
  <c r="L217" i="6"/>
  <c r="I217" i="6"/>
  <c r="F217" i="6"/>
  <c r="C217" i="6" s="1"/>
  <c r="O216" i="6"/>
  <c r="L216" i="6"/>
  <c r="I216" i="6"/>
  <c r="F216" i="6"/>
  <c r="C216" i="6"/>
  <c r="O215" i="6"/>
  <c r="L215" i="6"/>
  <c r="I215" i="6"/>
  <c r="F215" i="6"/>
  <c r="C215" i="6" s="1"/>
  <c r="O214" i="6"/>
  <c r="L214" i="6"/>
  <c r="I214" i="6"/>
  <c r="C214" i="6" s="1"/>
  <c r="F214" i="6"/>
  <c r="O213" i="6"/>
  <c r="L213" i="6"/>
  <c r="I213" i="6"/>
  <c r="F213" i="6"/>
  <c r="O212" i="6"/>
  <c r="L212" i="6"/>
  <c r="I212" i="6"/>
  <c r="C212" i="6" s="1"/>
  <c r="F212" i="6"/>
  <c r="O211" i="6"/>
  <c r="L211" i="6"/>
  <c r="I211" i="6"/>
  <c r="F211" i="6"/>
  <c r="O210" i="6"/>
  <c r="L210" i="6"/>
  <c r="I210" i="6"/>
  <c r="F210" i="6"/>
  <c r="C210" i="6"/>
  <c r="O209" i="6"/>
  <c r="L209" i="6"/>
  <c r="I209" i="6"/>
  <c r="F209" i="6"/>
  <c r="C209" i="6" s="1"/>
  <c r="O208" i="6"/>
  <c r="N208" i="6"/>
  <c r="M208" i="6"/>
  <c r="K208" i="6"/>
  <c r="J208" i="6"/>
  <c r="H208" i="6"/>
  <c r="G208" i="6"/>
  <c r="G207" i="6" s="1"/>
  <c r="I207" i="6" s="1"/>
  <c r="E208" i="6"/>
  <c r="D208" i="6"/>
  <c r="F208" i="6" s="1"/>
  <c r="N207" i="6"/>
  <c r="J207" i="6"/>
  <c r="H207" i="6"/>
  <c r="D207" i="6"/>
  <c r="O206" i="6"/>
  <c r="L206" i="6"/>
  <c r="I206" i="6"/>
  <c r="C206" i="6" s="1"/>
  <c r="F206" i="6"/>
  <c r="O205" i="6"/>
  <c r="L205" i="6"/>
  <c r="I205" i="6"/>
  <c r="F205" i="6"/>
  <c r="O204" i="6"/>
  <c r="L204" i="6"/>
  <c r="I204" i="6"/>
  <c r="C204" i="6" s="1"/>
  <c r="F204" i="6"/>
  <c r="O203" i="6"/>
  <c r="L203" i="6"/>
  <c r="I203" i="6"/>
  <c r="F203" i="6"/>
  <c r="O202" i="6"/>
  <c r="L202" i="6"/>
  <c r="I202" i="6"/>
  <c r="F202" i="6"/>
  <c r="C202" i="6"/>
  <c r="N201" i="6"/>
  <c r="O201" i="6" s="1"/>
  <c r="M201" i="6"/>
  <c r="K201" i="6"/>
  <c r="K199" i="6" s="1"/>
  <c r="J201" i="6"/>
  <c r="L201" i="6" s="1"/>
  <c r="H201" i="6"/>
  <c r="G201" i="6"/>
  <c r="F201" i="6"/>
  <c r="E201" i="6"/>
  <c r="D201" i="6"/>
  <c r="D199" i="6" s="1"/>
  <c r="O200" i="6"/>
  <c r="L200" i="6"/>
  <c r="I200" i="6"/>
  <c r="F200" i="6"/>
  <c r="C200" i="6"/>
  <c r="N199" i="6"/>
  <c r="N198" i="6" s="1"/>
  <c r="M199" i="6"/>
  <c r="O199" i="6" s="1"/>
  <c r="J199" i="6"/>
  <c r="J198" i="6" s="1"/>
  <c r="H199" i="6"/>
  <c r="H198" i="6" s="1"/>
  <c r="E199" i="6"/>
  <c r="O196" i="6"/>
  <c r="L196" i="6"/>
  <c r="I196" i="6"/>
  <c r="C196" i="6" s="1"/>
  <c r="F196" i="6"/>
  <c r="N195" i="6"/>
  <c r="M195" i="6"/>
  <c r="O195" i="6" s="1"/>
  <c r="K195" i="6"/>
  <c r="L195" i="6" s="1"/>
  <c r="J195" i="6"/>
  <c r="I195" i="6"/>
  <c r="H195" i="6"/>
  <c r="G195" i="6"/>
  <c r="G194" i="6" s="1"/>
  <c r="I194" i="6" s="1"/>
  <c r="E195" i="6"/>
  <c r="E194" i="6" s="1"/>
  <c r="F194" i="6" s="1"/>
  <c r="D195" i="6"/>
  <c r="F195" i="6" s="1"/>
  <c r="N194" i="6"/>
  <c r="J194" i="6"/>
  <c r="H194" i="6"/>
  <c r="D194" i="6"/>
  <c r="O193" i="6"/>
  <c r="L193" i="6"/>
  <c r="I193" i="6"/>
  <c r="F193" i="6"/>
  <c r="C193" i="6"/>
  <c r="O192" i="6"/>
  <c r="L192" i="6"/>
  <c r="I192" i="6"/>
  <c r="F192" i="6"/>
  <c r="C192" i="6" s="1"/>
  <c r="N191" i="6"/>
  <c r="M191" i="6"/>
  <c r="K191" i="6"/>
  <c r="L191" i="6" s="1"/>
  <c r="J191" i="6"/>
  <c r="I191" i="6"/>
  <c r="H191" i="6"/>
  <c r="G191" i="6"/>
  <c r="E191" i="6"/>
  <c r="E190" i="6" s="1"/>
  <c r="F190" i="6" s="1"/>
  <c r="D191" i="6"/>
  <c r="F191" i="6" s="1"/>
  <c r="N190" i="6"/>
  <c r="J190" i="6"/>
  <c r="H190" i="6"/>
  <c r="D190" i="6"/>
  <c r="O189" i="6"/>
  <c r="L189" i="6"/>
  <c r="I189" i="6"/>
  <c r="F189" i="6"/>
  <c r="C189" i="6"/>
  <c r="O188" i="6"/>
  <c r="L188" i="6"/>
  <c r="I188" i="6"/>
  <c r="F188" i="6"/>
  <c r="C188" i="6" s="1"/>
  <c r="N187" i="6"/>
  <c r="M187" i="6"/>
  <c r="O187" i="6" s="1"/>
  <c r="K187" i="6"/>
  <c r="L187" i="6" s="1"/>
  <c r="J187" i="6"/>
  <c r="I187" i="6"/>
  <c r="H187" i="6"/>
  <c r="G187" i="6"/>
  <c r="E187" i="6"/>
  <c r="D187" i="6"/>
  <c r="F187" i="6" s="1"/>
  <c r="O186" i="6"/>
  <c r="L186" i="6"/>
  <c r="I186" i="6"/>
  <c r="F186" i="6"/>
  <c r="C186" i="6" s="1"/>
  <c r="O185" i="6"/>
  <c r="L185" i="6"/>
  <c r="I185" i="6"/>
  <c r="F185" i="6"/>
  <c r="C185" i="6"/>
  <c r="O184" i="6"/>
  <c r="L184" i="6"/>
  <c r="I184" i="6"/>
  <c r="F184" i="6"/>
  <c r="C184" i="6" s="1"/>
  <c r="O183" i="6"/>
  <c r="L183" i="6"/>
  <c r="I183" i="6"/>
  <c r="C183" i="6" s="1"/>
  <c r="F183" i="6"/>
  <c r="N182" i="6"/>
  <c r="M182" i="6"/>
  <c r="O182" i="6" s="1"/>
  <c r="K182" i="6"/>
  <c r="J182" i="6"/>
  <c r="L182" i="6" s="1"/>
  <c r="H182" i="6"/>
  <c r="I182" i="6" s="1"/>
  <c r="G182" i="6"/>
  <c r="F182" i="6"/>
  <c r="E182" i="6"/>
  <c r="D182" i="6"/>
  <c r="O181" i="6"/>
  <c r="L181" i="6"/>
  <c r="I181" i="6"/>
  <c r="F181" i="6"/>
  <c r="C181" i="6"/>
  <c r="O180" i="6"/>
  <c r="L180" i="6"/>
  <c r="I180" i="6"/>
  <c r="F180" i="6"/>
  <c r="C180" i="6" s="1"/>
  <c r="O179" i="6"/>
  <c r="L179" i="6"/>
  <c r="I179" i="6"/>
  <c r="C179" i="6" s="1"/>
  <c r="F179" i="6"/>
  <c r="N178" i="6"/>
  <c r="N177" i="6" s="1"/>
  <c r="M178" i="6"/>
  <c r="O178" i="6" s="1"/>
  <c r="K178" i="6"/>
  <c r="J178" i="6"/>
  <c r="J177" i="6" s="1"/>
  <c r="H178" i="6"/>
  <c r="I178" i="6" s="1"/>
  <c r="G178" i="6"/>
  <c r="F178" i="6"/>
  <c r="E178" i="6"/>
  <c r="D178" i="6"/>
  <c r="D177" i="6" s="1"/>
  <c r="M177" i="6"/>
  <c r="M176" i="6" s="1"/>
  <c r="K177" i="6"/>
  <c r="K176" i="6" s="1"/>
  <c r="G177" i="6"/>
  <c r="G176" i="6" s="1"/>
  <c r="E177" i="6"/>
  <c r="E176" i="6" s="1"/>
  <c r="O175" i="6"/>
  <c r="L175" i="6"/>
  <c r="I175" i="6"/>
  <c r="C175" i="6" s="1"/>
  <c r="F175" i="6"/>
  <c r="O174" i="6"/>
  <c r="L174" i="6"/>
  <c r="I174" i="6"/>
  <c r="F174" i="6"/>
  <c r="C174" i="6" s="1"/>
  <c r="O173" i="6"/>
  <c r="L173" i="6"/>
  <c r="I173" i="6"/>
  <c r="F173" i="6"/>
  <c r="C173" i="6"/>
  <c r="O172" i="6"/>
  <c r="L172" i="6"/>
  <c r="I172" i="6"/>
  <c r="F172" i="6"/>
  <c r="C172" i="6" s="1"/>
  <c r="O171" i="6"/>
  <c r="L171" i="6"/>
  <c r="I171" i="6"/>
  <c r="C171" i="6" s="1"/>
  <c r="F171" i="6"/>
  <c r="O170" i="6"/>
  <c r="L170" i="6"/>
  <c r="I170" i="6"/>
  <c r="F170" i="6"/>
  <c r="C170" i="6" s="1"/>
  <c r="O169" i="6"/>
  <c r="N169" i="6"/>
  <c r="M169" i="6"/>
  <c r="M168" i="6" s="1"/>
  <c r="O168" i="6" s="1"/>
  <c r="K169" i="6"/>
  <c r="K168" i="6" s="1"/>
  <c r="L168" i="6" s="1"/>
  <c r="J169" i="6"/>
  <c r="L169" i="6" s="1"/>
  <c r="H169" i="6"/>
  <c r="G169" i="6"/>
  <c r="G168" i="6" s="1"/>
  <c r="I168" i="6" s="1"/>
  <c r="E169" i="6"/>
  <c r="F169" i="6" s="1"/>
  <c r="D169" i="6"/>
  <c r="N168" i="6"/>
  <c r="J168" i="6"/>
  <c r="H168" i="6"/>
  <c r="D168" i="6"/>
  <c r="O167" i="6"/>
  <c r="L167" i="6"/>
  <c r="I167" i="6"/>
  <c r="C167" i="6" s="1"/>
  <c r="F167" i="6"/>
  <c r="O166" i="6"/>
  <c r="L166" i="6"/>
  <c r="I166" i="6"/>
  <c r="F166" i="6"/>
  <c r="C166" i="6" s="1"/>
  <c r="O165" i="6"/>
  <c r="L165" i="6"/>
  <c r="I165" i="6"/>
  <c r="F165" i="6"/>
  <c r="C165" i="6"/>
  <c r="O164" i="6"/>
  <c r="L164" i="6"/>
  <c r="I164" i="6"/>
  <c r="F164" i="6"/>
  <c r="C164" i="6" s="1"/>
  <c r="N163" i="6"/>
  <c r="M163" i="6"/>
  <c r="O163" i="6" s="1"/>
  <c r="K163" i="6"/>
  <c r="L163" i="6" s="1"/>
  <c r="J163" i="6"/>
  <c r="I163" i="6"/>
  <c r="H163" i="6"/>
  <c r="G163" i="6"/>
  <c r="E163" i="6"/>
  <c r="D163" i="6"/>
  <c r="F163" i="6" s="1"/>
  <c r="O162" i="6"/>
  <c r="L162" i="6"/>
  <c r="I162" i="6"/>
  <c r="F162" i="6"/>
  <c r="C162" i="6" s="1"/>
  <c r="O161" i="6"/>
  <c r="L161" i="6"/>
  <c r="I161" i="6"/>
  <c r="F161" i="6"/>
  <c r="C161" i="6"/>
  <c r="O160" i="6"/>
  <c r="L160" i="6"/>
  <c r="I160" i="6"/>
  <c r="F160" i="6"/>
  <c r="C160" i="6" s="1"/>
  <c r="O159" i="6"/>
  <c r="L159" i="6"/>
  <c r="I159" i="6"/>
  <c r="C159" i="6" s="1"/>
  <c r="F159" i="6"/>
  <c r="O158" i="6"/>
  <c r="L158" i="6"/>
  <c r="I158" i="6"/>
  <c r="F158" i="6"/>
  <c r="C158" i="6" s="1"/>
  <c r="O157" i="6"/>
  <c r="L157" i="6"/>
  <c r="I157" i="6"/>
  <c r="F157" i="6"/>
  <c r="C157" i="6"/>
  <c r="O156" i="6"/>
  <c r="L156" i="6"/>
  <c r="I156" i="6"/>
  <c r="F156" i="6"/>
  <c r="C156" i="6" s="1"/>
  <c r="O155" i="6"/>
  <c r="L155" i="6"/>
  <c r="I155" i="6"/>
  <c r="C155" i="6" s="1"/>
  <c r="F155" i="6"/>
  <c r="N154" i="6"/>
  <c r="M154" i="6"/>
  <c r="O154" i="6" s="1"/>
  <c r="K154" i="6"/>
  <c r="J154" i="6"/>
  <c r="L154" i="6" s="1"/>
  <c r="H154" i="6"/>
  <c r="I154" i="6" s="1"/>
  <c r="G154" i="6"/>
  <c r="F154" i="6"/>
  <c r="E154" i="6"/>
  <c r="D154" i="6"/>
  <c r="O153" i="6"/>
  <c r="L153" i="6"/>
  <c r="I153" i="6"/>
  <c r="F153" i="6"/>
  <c r="C153" i="6"/>
  <c r="O152" i="6"/>
  <c r="L152" i="6"/>
  <c r="I152" i="6"/>
  <c r="F152" i="6"/>
  <c r="C152" i="6" s="1"/>
  <c r="O151" i="6"/>
  <c r="L151" i="6"/>
  <c r="I151" i="6"/>
  <c r="C151" i="6" s="1"/>
  <c r="F151" i="6"/>
  <c r="O150" i="6"/>
  <c r="L150" i="6"/>
  <c r="I150" i="6"/>
  <c r="F150" i="6"/>
  <c r="C150" i="6" s="1"/>
  <c r="O149" i="6"/>
  <c r="L149" i="6"/>
  <c r="I149" i="6"/>
  <c r="F149" i="6"/>
  <c r="C149" i="6"/>
  <c r="O148" i="6"/>
  <c r="L148" i="6"/>
  <c r="I148" i="6"/>
  <c r="F148" i="6"/>
  <c r="C148" i="6" s="1"/>
  <c r="N147" i="6"/>
  <c r="M147" i="6"/>
  <c r="O147" i="6" s="1"/>
  <c r="K147" i="6"/>
  <c r="L147" i="6" s="1"/>
  <c r="J147" i="6"/>
  <c r="I147" i="6"/>
  <c r="H147" i="6"/>
  <c r="G147" i="6"/>
  <c r="E147" i="6"/>
  <c r="D147" i="6"/>
  <c r="F147" i="6" s="1"/>
  <c r="C147" i="6" s="1"/>
  <c r="O146" i="6"/>
  <c r="L146" i="6"/>
  <c r="I146" i="6"/>
  <c r="F146" i="6"/>
  <c r="C146" i="6" s="1"/>
  <c r="O145" i="6"/>
  <c r="L145" i="6"/>
  <c r="I145" i="6"/>
  <c r="F145" i="6"/>
  <c r="C145" i="6"/>
  <c r="N144" i="6"/>
  <c r="O144" i="6" s="1"/>
  <c r="M144" i="6"/>
  <c r="L144" i="6"/>
  <c r="K144" i="6"/>
  <c r="J144" i="6"/>
  <c r="H144" i="6"/>
  <c r="G144" i="6"/>
  <c r="I144" i="6" s="1"/>
  <c r="E144" i="6"/>
  <c r="D144" i="6"/>
  <c r="F144" i="6" s="1"/>
  <c r="O143" i="6"/>
  <c r="L143" i="6"/>
  <c r="I143" i="6"/>
  <c r="C143" i="6" s="1"/>
  <c r="F143" i="6"/>
  <c r="O142" i="6"/>
  <c r="L142" i="6"/>
  <c r="I142" i="6"/>
  <c r="F142" i="6"/>
  <c r="C142" i="6" s="1"/>
  <c r="O141" i="6"/>
  <c r="L141" i="6"/>
  <c r="I141" i="6"/>
  <c r="F141" i="6"/>
  <c r="C141" i="6"/>
  <c r="O140" i="6"/>
  <c r="L140" i="6"/>
  <c r="I140" i="6"/>
  <c r="F140" i="6"/>
  <c r="C140" i="6" s="1"/>
  <c r="N139" i="6"/>
  <c r="M139" i="6"/>
  <c r="O139" i="6" s="1"/>
  <c r="K139" i="6"/>
  <c r="L139" i="6" s="1"/>
  <c r="J139" i="6"/>
  <c r="I139" i="6"/>
  <c r="H139" i="6"/>
  <c r="G139" i="6"/>
  <c r="E139" i="6"/>
  <c r="E133" i="6" s="1"/>
  <c r="D139" i="6"/>
  <c r="F139" i="6" s="1"/>
  <c r="C139" i="6" s="1"/>
  <c r="O138" i="6"/>
  <c r="L138" i="6"/>
  <c r="I138" i="6"/>
  <c r="F138" i="6"/>
  <c r="C138" i="6" s="1"/>
  <c r="O137" i="6"/>
  <c r="L137" i="6"/>
  <c r="I137" i="6"/>
  <c r="F137" i="6"/>
  <c r="C137" i="6"/>
  <c r="O136" i="6"/>
  <c r="L136" i="6"/>
  <c r="I136" i="6"/>
  <c r="F136" i="6"/>
  <c r="C136" i="6" s="1"/>
  <c r="O135" i="6"/>
  <c r="L135" i="6"/>
  <c r="I135" i="6"/>
  <c r="C135" i="6" s="1"/>
  <c r="F135" i="6"/>
  <c r="N134" i="6"/>
  <c r="N133" i="6" s="1"/>
  <c r="M134" i="6"/>
  <c r="O134" i="6" s="1"/>
  <c r="K134" i="6"/>
  <c r="J134" i="6"/>
  <c r="J133" i="6" s="1"/>
  <c r="L133" i="6" s="1"/>
  <c r="H134" i="6"/>
  <c r="I134" i="6" s="1"/>
  <c r="G134" i="6"/>
  <c r="F134" i="6"/>
  <c r="E134" i="6"/>
  <c r="D134" i="6"/>
  <c r="D133" i="6" s="1"/>
  <c r="F133" i="6" s="1"/>
  <c r="K133" i="6"/>
  <c r="G133" i="6"/>
  <c r="O132" i="6"/>
  <c r="L132" i="6"/>
  <c r="I132" i="6"/>
  <c r="F132" i="6"/>
  <c r="C132" i="6" s="1"/>
  <c r="N131" i="6"/>
  <c r="M131" i="6"/>
  <c r="O131" i="6" s="1"/>
  <c r="K131" i="6"/>
  <c r="L131" i="6" s="1"/>
  <c r="J131" i="6"/>
  <c r="I131" i="6"/>
  <c r="H131" i="6"/>
  <c r="G131" i="6"/>
  <c r="E131" i="6"/>
  <c r="D131" i="6"/>
  <c r="F131" i="6" s="1"/>
  <c r="O130" i="6"/>
  <c r="L130" i="6"/>
  <c r="I130" i="6"/>
  <c r="F130" i="6"/>
  <c r="C130" i="6" s="1"/>
  <c r="O129" i="6"/>
  <c r="L129" i="6"/>
  <c r="I129" i="6"/>
  <c r="F129" i="6"/>
  <c r="C129" i="6"/>
  <c r="O128" i="6"/>
  <c r="L128" i="6"/>
  <c r="I128" i="6"/>
  <c r="F128" i="6"/>
  <c r="C128" i="6" s="1"/>
  <c r="O127" i="6"/>
  <c r="L127" i="6"/>
  <c r="I127" i="6"/>
  <c r="C127" i="6" s="1"/>
  <c r="F127" i="6"/>
  <c r="O126" i="6"/>
  <c r="L126" i="6"/>
  <c r="I126" i="6"/>
  <c r="F126" i="6"/>
  <c r="C126" i="6" s="1"/>
  <c r="O125" i="6"/>
  <c r="N125" i="6"/>
  <c r="M125" i="6"/>
  <c r="K125" i="6"/>
  <c r="J125" i="6"/>
  <c r="L125" i="6" s="1"/>
  <c r="H125" i="6"/>
  <c r="G125" i="6"/>
  <c r="I125" i="6" s="1"/>
  <c r="E125" i="6"/>
  <c r="F125" i="6" s="1"/>
  <c r="C125" i="6" s="1"/>
  <c r="D125" i="6"/>
  <c r="O124" i="6"/>
  <c r="L124" i="6"/>
  <c r="I124" i="6"/>
  <c r="F124" i="6"/>
  <c r="C124" i="6" s="1"/>
  <c r="O123" i="6"/>
  <c r="L123" i="6"/>
  <c r="I123" i="6"/>
  <c r="C123" i="6" s="1"/>
  <c r="F123" i="6"/>
  <c r="O122" i="6"/>
  <c r="L122" i="6"/>
  <c r="I122" i="6"/>
  <c r="F122" i="6"/>
  <c r="C122" i="6" s="1"/>
  <c r="O121" i="6"/>
  <c r="L121" i="6"/>
  <c r="I121" i="6"/>
  <c r="F121" i="6"/>
  <c r="C121" i="6"/>
  <c r="O120" i="6"/>
  <c r="L120" i="6"/>
  <c r="I120" i="6"/>
  <c r="F120" i="6"/>
  <c r="C120" i="6" s="1"/>
  <c r="N119" i="6"/>
  <c r="M119" i="6"/>
  <c r="O119" i="6" s="1"/>
  <c r="K119" i="6"/>
  <c r="L119" i="6" s="1"/>
  <c r="J119" i="6"/>
  <c r="I119" i="6"/>
  <c r="H119" i="6"/>
  <c r="G119" i="6"/>
  <c r="E119" i="6"/>
  <c r="D119" i="6"/>
  <c r="F119" i="6" s="1"/>
  <c r="O118" i="6"/>
  <c r="L118" i="6"/>
  <c r="I118" i="6"/>
  <c r="F118" i="6"/>
  <c r="C118" i="6" s="1"/>
  <c r="O117" i="6"/>
  <c r="L117" i="6"/>
  <c r="I117" i="6"/>
  <c r="F117" i="6"/>
  <c r="C117" i="6"/>
  <c r="O116" i="6"/>
  <c r="L116" i="6"/>
  <c r="I116" i="6"/>
  <c r="F116" i="6"/>
  <c r="C116" i="6" s="1"/>
  <c r="N115" i="6"/>
  <c r="M115" i="6"/>
  <c r="O115" i="6" s="1"/>
  <c r="K115" i="6"/>
  <c r="L115" i="6" s="1"/>
  <c r="J115" i="6"/>
  <c r="I115" i="6"/>
  <c r="H115" i="6"/>
  <c r="G115" i="6"/>
  <c r="E115" i="6"/>
  <c r="D115" i="6"/>
  <c r="F115" i="6" s="1"/>
  <c r="O114" i="6"/>
  <c r="L114" i="6"/>
  <c r="I114" i="6"/>
  <c r="F114" i="6"/>
  <c r="C114" i="6" s="1"/>
  <c r="O113" i="6"/>
  <c r="L113" i="6"/>
  <c r="I113" i="6"/>
  <c r="F113" i="6"/>
  <c r="C113" i="6"/>
  <c r="O112" i="6"/>
  <c r="L112" i="6"/>
  <c r="I112" i="6"/>
  <c r="F112" i="6"/>
  <c r="C112" i="6" s="1"/>
  <c r="O111" i="6"/>
  <c r="L111" i="6"/>
  <c r="I111" i="6"/>
  <c r="C111" i="6" s="1"/>
  <c r="F111" i="6"/>
  <c r="O110" i="6"/>
  <c r="L110" i="6"/>
  <c r="I110" i="6"/>
  <c r="F110" i="6"/>
  <c r="C110" i="6" s="1"/>
  <c r="O109" i="6"/>
  <c r="L109" i="6"/>
  <c r="I109" i="6"/>
  <c r="F109" i="6"/>
  <c r="C109" i="6"/>
  <c r="O108" i="6"/>
  <c r="L108" i="6"/>
  <c r="I108" i="6"/>
  <c r="F108" i="6"/>
  <c r="C108" i="6" s="1"/>
  <c r="O107" i="6"/>
  <c r="L107" i="6"/>
  <c r="I107" i="6"/>
  <c r="C107" i="6" s="1"/>
  <c r="F107" i="6"/>
  <c r="N106" i="6"/>
  <c r="M106" i="6"/>
  <c r="O106" i="6" s="1"/>
  <c r="K106" i="6"/>
  <c r="J106" i="6"/>
  <c r="L106" i="6" s="1"/>
  <c r="H106" i="6"/>
  <c r="I106" i="6" s="1"/>
  <c r="G106" i="6"/>
  <c r="F106" i="6"/>
  <c r="E106" i="6"/>
  <c r="D106" i="6"/>
  <c r="O105" i="6"/>
  <c r="L105" i="6"/>
  <c r="I105" i="6"/>
  <c r="F105" i="6"/>
  <c r="C105" i="6"/>
  <c r="O104" i="6"/>
  <c r="L104" i="6"/>
  <c r="I104" i="6"/>
  <c r="F104" i="6"/>
  <c r="C104" i="6" s="1"/>
  <c r="O103" i="6"/>
  <c r="L103" i="6"/>
  <c r="I103" i="6"/>
  <c r="C103" i="6" s="1"/>
  <c r="F103" i="6"/>
  <c r="O102" i="6"/>
  <c r="L102" i="6"/>
  <c r="I102" i="6"/>
  <c r="F102" i="6"/>
  <c r="C102" i="6" s="1"/>
  <c r="O101" i="6"/>
  <c r="L101" i="6"/>
  <c r="I101" i="6"/>
  <c r="F101" i="6"/>
  <c r="C101" i="6"/>
  <c r="O100" i="6"/>
  <c r="L100" i="6"/>
  <c r="I100" i="6"/>
  <c r="F100" i="6"/>
  <c r="C100" i="6" s="1"/>
  <c r="O99" i="6"/>
  <c r="L99" i="6"/>
  <c r="I99" i="6"/>
  <c r="C99" i="6" s="1"/>
  <c r="F99" i="6"/>
  <c r="N98" i="6"/>
  <c r="M98" i="6"/>
  <c r="O98" i="6" s="1"/>
  <c r="K98" i="6"/>
  <c r="J98" i="6"/>
  <c r="L98" i="6" s="1"/>
  <c r="H98" i="6"/>
  <c r="G98" i="6"/>
  <c r="I98" i="6" s="1"/>
  <c r="F98" i="6"/>
  <c r="E98" i="6"/>
  <c r="D98" i="6"/>
  <c r="O97" i="6"/>
  <c r="L97" i="6"/>
  <c r="I97" i="6"/>
  <c r="F97" i="6"/>
  <c r="C97" i="6"/>
  <c r="O96" i="6"/>
  <c r="L96" i="6"/>
  <c r="I96" i="6"/>
  <c r="F96" i="6"/>
  <c r="C96" i="6" s="1"/>
  <c r="O95" i="6"/>
  <c r="L95" i="6"/>
  <c r="I95" i="6"/>
  <c r="C95" i="6" s="1"/>
  <c r="F95" i="6"/>
  <c r="O94" i="6"/>
  <c r="L94" i="6"/>
  <c r="I94" i="6"/>
  <c r="F94" i="6"/>
  <c r="C94" i="6" s="1"/>
  <c r="O93" i="6"/>
  <c r="L93" i="6"/>
  <c r="I93" i="6"/>
  <c r="F93" i="6"/>
  <c r="C93" i="6"/>
  <c r="N92" i="6"/>
  <c r="M92" i="6"/>
  <c r="O92" i="6" s="1"/>
  <c r="L92" i="6"/>
  <c r="K92" i="6"/>
  <c r="J92" i="6"/>
  <c r="H92" i="6"/>
  <c r="H86" i="6" s="1"/>
  <c r="G92" i="6"/>
  <c r="I92" i="6" s="1"/>
  <c r="E92" i="6"/>
  <c r="D92" i="6"/>
  <c r="F92" i="6" s="1"/>
  <c r="O91" i="6"/>
  <c r="L91" i="6"/>
  <c r="I91" i="6"/>
  <c r="C91" i="6" s="1"/>
  <c r="F91" i="6"/>
  <c r="O90" i="6"/>
  <c r="L90" i="6"/>
  <c r="I90" i="6"/>
  <c r="F90" i="6"/>
  <c r="C90" i="6" s="1"/>
  <c r="O89" i="6"/>
  <c r="L89" i="6"/>
  <c r="I89" i="6"/>
  <c r="F89" i="6"/>
  <c r="C89" i="6"/>
  <c r="O88" i="6"/>
  <c r="L88" i="6"/>
  <c r="I88" i="6"/>
  <c r="F88" i="6"/>
  <c r="C88" i="6" s="1"/>
  <c r="N87" i="6"/>
  <c r="M87" i="6"/>
  <c r="M86" i="6" s="1"/>
  <c r="O86" i="6" s="1"/>
  <c r="K87" i="6"/>
  <c r="K86" i="6" s="1"/>
  <c r="J87" i="6"/>
  <c r="L87" i="6" s="1"/>
  <c r="I87" i="6"/>
  <c r="H87" i="6"/>
  <c r="G87" i="6"/>
  <c r="G86" i="6" s="1"/>
  <c r="I86" i="6" s="1"/>
  <c r="E87" i="6"/>
  <c r="E86" i="6" s="1"/>
  <c r="D87" i="6"/>
  <c r="F87" i="6" s="1"/>
  <c r="N86" i="6"/>
  <c r="J86" i="6"/>
  <c r="L86" i="6" s="1"/>
  <c r="O85" i="6"/>
  <c r="L85" i="6"/>
  <c r="I85" i="6"/>
  <c r="F85" i="6"/>
  <c r="C85" i="6"/>
  <c r="O84" i="6"/>
  <c r="L84" i="6"/>
  <c r="I84" i="6"/>
  <c r="F84" i="6"/>
  <c r="C84" i="6" s="1"/>
  <c r="N83" i="6"/>
  <c r="M83" i="6"/>
  <c r="O83" i="6" s="1"/>
  <c r="K83" i="6"/>
  <c r="J83" i="6"/>
  <c r="L83" i="6" s="1"/>
  <c r="I83" i="6"/>
  <c r="H83" i="6"/>
  <c r="G83" i="6"/>
  <c r="E83" i="6"/>
  <c r="D83" i="6"/>
  <c r="F83" i="6" s="1"/>
  <c r="C83" i="6" s="1"/>
  <c r="O82" i="6"/>
  <c r="L82" i="6"/>
  <c r="I82" i="6"/>
  <c r="F82" i="6"/>
  <c r="C82" i="6" s="1"/>
  <c r="O81" i="6"/>
  <c r="L81" i="6"/>
  <c r="I81" i="6"/>
  <c r="F81" i="6"/>
  <c r="C81" i="6"/>
  <c r="N80" i="6"/>
  <c r="O80" i="6" s="1"/>
  <c r="M80" i="6"/>
  <c r="L80" i="6"/>
  <c r="K80" i="6"/>
  <c r="J80" i="6"/>
  <c r="J79" i="6" s="1"/>
  <c r="H80" i="6"/>
  <c r="H79" i="6" s="1"/>
  <c r="G80" i="6"/>
  <c r="I80" i="6" s="1"/>
  <c r="E80" i="6"/>
  <c r="D80" i="6"/>
  <c r="D79" i="6" s="1"/>
  <c r="M79" i="6"/>
  <c r="K79" i="6"/>
  <c r="K78" i="6" s="1"/>
  <c r="G79" i="6"/>
  <c r="E79" i="6"/>
  <c r="O77" i="6"/>
  <c r="L77" i="6"/>
  <c r="I77" i="6"/>
  <c r="F77" i="6"/>
  <c r="C77" i="6"/>
  <c r="O76" i="6"/>
  <c r="L76" i="6"/>
  <c r="I76" i="6"/>
  <c r="F76" i="6"/>
  <c r="C76" i="6" s="1"/>
  <c r="O75" i="6"/>
  <c r="L75" i="6"/>
  <c r="I75" i="6"/>
  <c r="C75" i="6" s="1"/>
  <c r="F75" i="6"/>
  <c r="O74" i="6"/>
  <c r="L74" i="6"/>
  <c r="I74" i="6"/>
  <c r="F74" i="6"/>
  <c r="C74" i="6" s="1"/>
  <c r="O73" i="6"/>
  <c r="L73" i="6"/>
  <c r="I73" i="6"/>
  <c r="F73" i="6"/>
  <c r="C73" i="6"/>
  <c r="N72" i="6"/>
  <c r="O72" i="6" s="1"/>
  <c r="M72" i="6"/>
  <c r="L72" i="6"/>
  <c r="K72" i="6"/>
  <c r="J72" i="6"/>
  <c r="H72" i="6"/>
  <c r="H70" i="6" s="1"/>
  <c r="I70" i="6" s="1"/>
  <c r="G72" i="6"/>
  <c r="I72" i="6" s="1"/>
  <c r="E72" i="6"/>
  <c r="D72" i="6"/>
  <c r="F72" i="6" s="1"/>
  <c r="C72" i="6" s="1"/>
  <c r="O71" i="6"/>
  <c r="L71" i="6"/>
  <c r="I71" i="6"/>
  <c r="C71" i="6" s="1"/>
  <c r="F71" i="6"/>
  <c r="N70" i="6"/>
  <c r="M70" i="6"/>
  <c r="O70" i="6" s="1"/>
  <c r="K70" i="6"/>
  <c r="J70" i="6"/>
  <c r="L70" i="6" s="1"/>
  <c r="G70" i="6"/>
  <c r="E70" i="6"/>
  <c r="O69" i="6"/>
  <c r="L69" i="6"/>
  <c r="I69" i="6"/>
  <c r="F69" i="6"/>
  <c r="C69" i="6"/>
  <c r="O68" i="6"/>
  <c r="L68" i="6"/>
  <c r="I68" i="6"/>
  <c r="F68" i="6"/>
  <c r="C68" i="6" s="1"/>
  <c r="O67" i="6"/>
  <c r="L67" i="6"/>
  <c r="I67" i="6"/>
  <c r="C67" i="6" s="1"/>
  <c r="F67" i="6"/>
  <c r="O66" i="6"/>
  <c r="L66" i="6"/>
  <c r="I66" i="6"/>
  <c r="F66" i="6"/>
  <c r="C66" i="6" s="1"/>
  <c r="O65" i="6"/>
  <c r="L65" i="6"/>
  <c r="I65" i="6"/>
  <c r="F65" i="6"/>
  <c r="C65" i="6"/>
  <c r="O64" i="6"/>
  <c r="L64" i="6"/>
  <c r="I64" i="6"/>
  <c r="F64" i="6"/>
  <c r="C64" i="6" s="1"/>
  <c r="O63" i="6"/>
  <c r="L63" i="6"/>
  <c r="I63" i="6"/>
  <c r="C63" i="6" s="1"/>
  <c r="F63" i="6"/>
  <c r="O62" i="6"/>
  <c r="L62" i="6"/>
  <c r="I62" i="6"/>
  <c r="F62" i="6"/>
  <c r="C62" i="6" s="1"/>
  <c r="O61" i="6"/>
  <c r="N61" i="6"/>
  <c r="M61" i="6"/>
  <c r="K61" i="6"/>
  <c r="J61" i="6"/>
  <c r="L61" i="6" s="1"/>
  <c r="H61" i="6"/>
  <c r="G61" i="6"/>
  <c r="I61" i="6" s="1"/>
  <c r="E61" i="6"/>
  <c r="F61" i="6" s="1"/>
  <c r="D61" i="6"/>
  <c r="O60" i="6"/>
  <c r="L60" i="6"/>
  <c r="I60" i="6"/>
  <c r="F60" i="6"/>
  <c r="C60" i="6" s="1"/>
  <c r="O59" i="6"/>
  <c r="L59" i="6"/>
  <c r="I59" i="6"/>
  <c r="C59" i="6" s="1"/>
  <c r="F59" i="6"/>
  <c r="N58" i="6"/>
  <c r="N57" i="6" s="1"/>
  <c r="M58" i="6"/>
  <c r="O58" i="6" s="1"/>
  <c r="K58" i="6"/>
  <c r="J58" i="6"/>
  <c r="J57" i="6" s="1"/>
  <c r="H58" i="6"/>
  <c r="I58" i="6" s="1"/>
  <c r="G58" i="6"/>
  <c r="F58" i="6"/>
  <c r="E58" i="6"/>
  <c r="D58" i="6"/>
  <c r="D57" i="6" s="1"/>
  <c r="M57" i="6"/>
  <c r="M56" i="6" s="1"/>
  <c r="K57" i="6"/>
  <c r="K56" i="6" s="1"/>
  <c r="G57" i="6"/>
  <c r="G56" i="6" s="1"/>
  <c r="E57" i="6"/>
  <c r="E56" i="6" s="1"/>
  <c r="O50" i="6"/>
  <c r="C50" i="6"/>
  <c r="O49" i="6"/>
  <c r="C49" i="6"/>
  <c r="N48" i="6"/>
  <c r="M48" i="6"/>
  <c r="L47" i="6"/>
  <c r="I47" i="6"/>
  <c r="F47" i="6"/>
  <c r="C47" i="6"/>
  <c r="K46" i="6"/>
  <c r="L46" i="6" s="1"/>
  <c r="J46" i="6"/>
  <c r="I46" i="6"/>
  <c r="H46" i="6"/>
  <c r="G46" i="6"/>
  <c r="E46" i="6"/>
  <c r="D46" i="6"/>
  <c r="F46" i="6" s="1"/>
  <c r="F45" i="6"/>
  <c r="C45" i="6"/>
  <c r="L44" i="6"/>
  <c r="C44" i="6"/>
  <c r="L43" i="6"/>
  <c r="C43" i="6"/>
  <c r="L42" i="6"/>
  <c r="C42" i="6"/>
  <c r="L41" i="6"/>
  <c r="C41" i="6"/>
  <c r="K40" i="6"/>
  <c r="L40" i="6" s="1"/>
  <c r="C40" i="6" s="1"/>
  <c r="J40" i="6"/>
  <c r="L39" i="6"/>
  <c r="C39" i="6"/>
  <c r="L38" i="6"/>
  <c r="C38" i="6"/>
  <c r="K37" i="6"/>
  <c r="L37" i="6" s="1"/>
  <c r="C37" i="6" s="1"/>
  <c r="J37" i="6"/>
  <c r="L36" i="6"/>
  <c r="C36" i="6"/>
  <c r="K35" i="6"/>
  <c r="K30" i="6" s="1"/>
  <c r="J35" i="6"/>
  <c r="L35" i="6" s="1"/>
  <c r="C35" i="6" s="1"/>
  <c r="L34" i="6"/>
  <c r="C34" i="6"/>
  <c r="L33" i="6"/>
  <c r="C33" i="6" s="1"/>
  <c r="L32" i="6"/>
  <c r="C32" i="6"/>
  <c r="K31" i="6"/>
  <c r="L31" i="6" s="1"/>
  <c r="C31" i="6" s="1"/>
  <c r="J31" i="6"/>
  <c r="F29" i="6"/>
  <c r="C29" i="6" s="1"/>
  <c r="I28" i="6"/>
  <c r="O27" i="6"/>
  <c r="L27" i="6"/>
  <c r="J27" i="6"/>
  <c r="I27" i="6"/>
  <c r="F27" i="6"/>
  <c r="C27" i="6"/>
  <c r="O26" i="6"/>
  <c r="L26" i="6"/>
  <c r="I26" i="6"/>
  <c r="F26" i="6"/>
  <c r="C26" i="6" s="1"/>
  <c r="N25" i="6"/>
  <c r="N290" i="6" s="1"/>
  <c r="N289" i="6" s="1"/>
  <c r="M25" i="6"/>
  <c r="M290" i="6" s="1"/>
  <c r="L25" i="6"/>
  <c r="K25" i="6"/>
  <c r="K290" i="6" s="1"/>
  <c r="K289" i="6" s="1"/>
  <c r="J25" i="6"/>
  <c r="J290" i="6" s="1"/>
  <c r="I25" i="6"/>
  <c r="H25" i="6"/>
  <c r="H290" i="6" s="1"/>
  <c r="H289" i="6" s="1"/>
  <c r="G25" i="6"/>
  <c r="G290" i="6" s="1"/>
  <c r="E25" i="6"/>
  <c r="E290" i="6" s="1"/>
  <c r="E289" i="6" s="1"/>
  <c r="D25" i="6"/>
  <c r="D290" i="6" s="1"/>
  <c r="N24" i="6"/>
  <c r="I24" i="6"/>
  <c r="H24" i="6"/>
  <c r="G24" i="6"/>
  <c r="O299" i="5"/>
  <c r="L299" i="5"/>
  <c r="I299" i="5"/>
  <c r="F299" i="5"/>
  <c r="C299" i="5"/>
  <c r="O298" i="5"/>
  <c r="L298" i="5"/>
  <c r="I298" i="5"/>
  <c r="F298" i="5"/>
  <c r="C298" i="5" s="1"/>
  <c r="O297" i="5"/>
  <c r="L297" i="5"/>
  <c r="I297" i="5"/>
  <c r="F297" i="5"/>
  <c r="C297" i="5" s="1"/>
  <c r="O296" i="5"/>
  <c r="L296" i="5"/>
  <c r="I296" i="5"/>
  <c r="F296" i="5"/>
  <c r="C296" i="5" s="1"/>
  <c r="O295" i="5"/>
  <c r="L295" i="5"/>
  <c r="I295" i="5"/>
  <c r="F295" i="5"/>
  <c r="C295" i="5"/>
  <c r="O294" i="5"/>
  <c r="L294" i="5"/>
  <c r="I294" i="5"/>
  <c r="F294" i="5"/>
  <c r="C294" i="5" s="1"/>
  <c r="O293" i="5"/>
  <c r="L293" i="5"/>
  <c r="I293" i="5"/>
  <c r="F293" i="5"/>
  <c r="O292" i="5"/>
  <c r="L292" i="5"/>
  <c r="I292" i="5"/>
  <c r="F292" i="5"/>
  <c r="C292" i="5" s="1"/>
  <c r="O291" i="5"/>
  <c r="N291" i="5"/>
  <c r="M291" i="5"/>
  <c r="K291" i="5"/>
  <c r="J291" i="5"/>
  <c r="L291" i="5" s="1"/>
  <c r="H291" i="5"/>
  <c r="G291" i="5"/>
  <c r="I291" i="5" s="1"/>
  <c r="F291" i="5"/>
  <c r="E291" i="5"/>
  <c r="D291" i="5"/>
  <c r="O286" i="5"/>
  <c r="L286" i="5"/>
  <c r="I286" i="5"/>
  <c r="F286" i="5"/>
  <c r="C286" i="5" s="1"/>
  <c r="O285" i="5"/>
  <c r="J285" i="5"/>
  <c r="I285" i="5"/>
  <c r="F285" i="5"/>
  <c r="O284" i="5"/>
  <c r="N284" i="5"/>
  <c r="M284" i="5"/>
  <c r="K284" i="5"/>
  <c r="H284" i="5"/>
  <c r="G284" i="5"/>
  <c r="I284" i="5" s="1"/>
  <c r="F284" i="5"/>
  <c r="E284" i="5"/>
  <c r="D284" i="5"/>
  <c r="O283" i="5"/>
  <c r="L283" i="5"/>
  <c r="I283" i="5"/>
  <c r="F283" i="5"/>
  <c r="C283" i="5" s="1"/>
  <c r="N282" i="5"/>
  <c r="M282" i="5"/>
  <c r="O282" i="5" s="1"/>
  <c r="L282" i="5"/>
  <c r="K282" i="5"/>
  <c r="J282" i="5"/>
  <c r="I282" i="5"/>
  <c r="H282" i="5"/>
  <c r="G282" i="5"/>
  <c r="E282" i="5"/>
  <c r="D282" i="5"/>
  <c r="O281" i="5"/>
  <c r="L281" i="5"/>
  <c r="I281" i="5"/>
  <c r="C281" i="5" s="1"/>
  <c r="F281" i="5"/>
  <c r="O280" i="5"/>
  <c r="L280" i="5"/>
  <c r="I280" i="5"/>
  <c r="F280" i="5"/>
  <c r="C280" i="5"/>
  <c r="O279" i="5"/>
  <c r="L279" i="5"/>
  <c r="I279" i="5"/>
  <c r="F279" i="5"/>
  <c r="C279" i="5" s="1"/>
  <c r="N278" i="5"/>
  <c r="M278" i="5"/>
  <c r="L278" i="5"/>
  <c r="K278" i="5"/>
  <c r="J278" i="5"/>
  <c r="I278" i="5"/>
  <c r="H278" i="5"/>
  <c r="G278" i="5"/>
  <c r="E278" i="5"/>
  <c r="D278" i="5"/>
  <c r="F278" i="5" s="1"/>
  <c r="O277" i="5"/>
  <c r="L277" i="5"/>
  <c r="I277" i="5"/>
  <c r="F277" i="5"/>
  <c r="O276" i="5"/>
  <c r="L276" i="5"/>
  <c r="I276" i="5"/>
  <c r="F276" i="5"/>
  <c r="C276" i="5"/>
  <c r="O275" i="5"/>
  <c r="L275" i="5"/>
  <c r="I275" i="5"/>
  <c r="F275" i="5"/>
  <c r="C275" i="5"/>
  <c r="N274" i="5"/>
  <c r="M274" i="5"/>
  <c r="L274" i="5"/>
  <c r="K274" i="5"/>
  <c r="J274" i="5"/>
  <c r="I274" i="5"/>
  <c r="H274" i="5"/>
  <c r="G274" i="5"/>
  <c r="E274" i="5"/>
  <c r="D274" i="5"/>
  <c r="F274" i="5" s="1"/>
  <c r="O273" i="5"/>
  <c r="L273" i="5"/>
  <c r="C273" i="5" s="1"/>
  <c r="I273" i="5"/>
  <c r="F273" i="5"/>
  <c r="N272" i="5"/>
  <c r="L272" i="5"/>
  <c r="K272" i="5"/>
  <c r="J272" i="5"/>
  <c r="J271" i="5" s="1"/>
  <c r="L271" i="5" s="1"/>
  <c r="H272" i="5"/>
  <c r="H271" i="5" s="1"/>
  <c r="I271" i="5" s="1"/>
  <c r="G272" i="5"/>
  <c r="I272" i="5" s="1"/>
  <c r="E272" i="5"/>
  <c r="D272" i="5"/>
  <c r="D271" i="5" s="1"/>
  <c r="F271" i="5" s="1"/>
  <c r="N271" i="5"/>
  <c r="K271" i="5"/>
  <c r="G271" i="5"/>
  <c r="E271" i="5"/>
  <c r="O270" i="5"/>
  <c r="L270" i="5"/>
  <c r="I270" i="5"/>
  <c r="F270" i="5"/>
  <c r="C270" i="5" s="1"/>
  <c r="O269" i="5"/>
  <c r="L269" i="5"/>
  <c r="I269" i="5"/>
  <c r="F269" i="5"/>
  <c r="C269" i="5"/>
  <c r="O268" i="5"/>
  <c r="L268" i="5"/>
  <c r="I268" i="5"/>
  <c r="F268" i="5"/>
  <c r="C268" i="5" s="1"/>
  <c r="O267" i="5"/>
  <c r="L267" i="5"/>
  <c r="I267" i="5"/>
  <c r="C267" i="5" s="1"/>
  <c r="F267" i="5"/>
  <c r="N266" i="5"/>
  <c r="M266" i="5"/>
  <c r="O266" i="5" s="1"/>
  <c r="K266" i="5"/>
  <c r="J266" i="5"/>
  <c r="L266" i="5" s="1"/>
  <c r="H266" i="5"/>
  <c r="I266" i="5" s="1"/>
  <c r="G266" i="5"/>
  <c r="F266" i="5"/>
  <c r="C266" i="5" s="1"/>
  <c r="E266" i="5"/>
  <c r="D266" i="5"/>
  <c r="O265" i="5"/>
  <c r="L265" i="5"/>
  <c r="I265" i="5"/>
  <c r="F265" i="5"/>
  <c r="C265" i="5"/>
  <c r="O264" i="5"/>
  <c r="L264" i="5"/>
  <c r="I264" i="5"/>
  <c r="F264" i="5"/>
  <c r="C264" i="5" s="1"/>
  <c r="O263" i="5"/>
  <c r="L263" i="5"/>
  <c r="I263" i="5"/>
  <c r="C263" i="5" s="1"/>
  <c r="F263" i="5"/>
  <c r="N262" i="5"/>
  <c r="N261" i="5" s="1"/>
  <c r="O261" i="5" s="1"/>
  <c r="M262" i="5"/>
  <c r="O262" i="5" s="1"/>
  <c r="K262" i="5"/>
  <c r="J262" i="5"/>
  <c r="J261" i="5" s="1"/>
  <c r="L261" i="5" s="1"/>
  <c r="H262" i="5"/>
  <c r="I262" i="5" s="1"/>
  <c r="G262" i="5"/>
  <c r="F262" i="5"/>
  <c r="E262" i="5"/>
  <c r="D262" i="5"/>
  <c r="D261" i="5" s="1"/>
  <c r="F261" i="5" s="1"/>
  <c r="M261" i="5"/>
  <c r="K261" i="5"/>
  <c r="G261" i="5"/>
  <c r="E261" i="5"/>
  <c r="O260" i="5"/>
  <c r="L260" i="5"/>
  <c r="I260" i="5"/>
  <c r="F260" i="5"/>
  <c r="C260" i="5" s="1"/>
  <c r="O259" i="5"/>
  <c r="L259" i="5"/>
  <c r="I259" i="5"/>
  <c r="C259" i="5" s="1"/>
  <c r="F259" i="5"/>
  <c r="O258" i="5"/>
  <c r="L258" i="5"/>
  <c r="I258" i="5"/>
  <c r="F258" i="5"/>
  <c r="C258" i="5" s="1"/>
  <c r="O257" i="5"/>
  <c r="L257" i="5"/>
  <c r="I257" i="5"/>
  <c r="F257" i="5"/>
  <c r="C257" i="5"/>
  <c r="O256" i="5"/>
  <c r="L256" i="5"/>
  <c r="I256" i="5"/>
  <c r="F256" i="5"/>
  <c r="C256" i="5" s="1"/>
  <c r="N255" i="5"/>
  <c r="M255" i="5"/>
  <c r="M254" i="5" s="1"/>
  <c r="O254" i="5" s="1"/>
  <c r="K255" i="5"/>
  <c r="L255" i="5" s="1"/>
  <c r="J255" i="5"/>
  <c r="I255" i="5"/>
  <c r="H255" i="5"/>
  <c r="G255" i="5"/>
  <c r="G254" i="5" s="1"/>
  <c r="I254" i="5" s="1"/>
  <c r="E255" i="5"/>
  <c r="E254" i="5" s="1"/>
  <c r="F254" i="5" s="1"/>
  <c r="D255" i="5"/>
  <c r="F255" i="5" s="1"/>
  <c r="N254" i="5"/>
  <c r="J254" i="5"/>
  <c r="H254" i="5"/>
  <c r="D254" i="5"/>
  <c r="O253" i="5"/>
  <c r="L253" i="5"/>
  <c r="I253" i="5"/>
  <c r="F253" i="5"/>
  <c r="C253" i="5"/>
  <c r="O252" i="5"/>
  <c r="L252" i="5"/>
  <c r="I252" i="5"/>
  <c r="F252" i="5"/>
  <c r="C252" i="5" s="1"/>
  <c r="O251" i="5"/>
  <c r="L251" i="5"/>
  <c r="I251" i="5"/>
  <c r="C251" i="5" s="1"/>
  <c r="F251" i="5"/>
  <c r="O250" i="5"/>
  <c r="L250" i="5"/>
  <c r="I250" i="5"/>
  <c r="F250" i="5"/>
  <c r="C250" i="5" s="1"/>
  <c r="O249" i="5"/>
  <c r="N249" i="5"/>
  <c r="M249" i="5"/>
  <c r="K249" i="5"/>
  <c r="J249" i="5"/>
  <c r="L249" i="5" s="1"/>
  <c r="H249" i="5"/>
  <c r="G249" i="5"/>
  <c r="I249" i="5" s="1"/>
  <c r="E249" i="5"/>
  <c r="F249" i="5" s="1"/>
  <c r="D249" i="5"/>
  <c r="O248" i="5"/>
  <c r="L248" i="5"/>
  <c r="I248" i="5"/>
  <c r="F248" i="5"/>
  <c r="C248" i="5" s="1"/>
  <c r="O247" i="5"/>
  <c r="L247" i="5"/>
  <c r="I247" i="5"/>
  <c r="C247" i="5" s="1"/>
  <c r="F247" i="5"/>
  <c r="O246" i="5"/>
  <c r="L246" i="5"/>
  <c r="I246" i="5"/>
  <c r="F246" i="5"/>
  <c r="C246" i="5" s="1"/>
  <c r="O245" i="5"/>
  <c r="L245" i="5"/>
  <c r="I245" i="5"/>
  <c r="F245" i="5"/>
  <c r="C245" i="5"/>
  <c r="O244" i="5"/>
  <c r="L244" i="5"/>
  <c r="I244" i="5"/>
  <c r="F244" i="5"/>
  <c r="C244" i="5" s="1"/>
  <c r="O243" i="5"/>
  <c r="L243" i="5"/>
  <c r="I243" i="5"/>
  <c r="C243" i="5" s="1"/>
  <c r="F243" i="5"/>
  <c r="O242" i="5"/>
  <c r="L242" i="5"/>
  <c r="I242" i="5"/>
  <c r="F242" i="5"/>
  <c r="C242" i="5" s="1"/>
  <c r="O241" i="5"/>
  <c r="N241" i="5"/>
  <c r="M241" i="5"/>
  <c r="M234" i="5" s="1"/>
  <c r="K241" i="5"/>
  <c r="J241" i="5"/>
  <c r="L241" i="5" s="1"/>
  <c r="H241" i="5"/>
  <c r="G241" i="5"/>
  <c r="I241" i="5" s="1"/>
  <c r="E241" i="5"/>
  <c r="F241" i="5" s="1"/>
  <c r="D241" i="5"/>
  <c r="O240" i="5"/>
  <c r="L240" i="5"/>
  <c r="I240" i="5"/>
  <c r="F240" i="5"/>
  <c r="C240" i="5" s="1"/>
  <c r="O239" i="5"/>
  <c r="L239" i="5"/>
  <c r="I239" i="5"/>
  <c r="C239" i="5" s="1"/>
  <c r="F239" i="5"/>
  <c r="N238" i="5"/>
  <c r="M238" i="5"/>
  <c r="O238" i="5" s="1"/>
  <c r="K238" i="5"/>
  <c r="J238" i="5"/>
  <c r="L238" i="5" s="1"/>
  <c r="H238" i="5"/>
  <c r="I238" i="5" s="1"/>
  <c r="G238" i="5"/>
  <c r="F238" i="5"/>
  <c r="E238" i="5"/>
  <c r="D238" i="5"/>
  <c r="O237" i="5"/>
  <c r="L237" i="5"/>
  <c r="I237" i="5"/>
  <c r="F237" i="5"/>
  <c r="C237" i="5"/>
  <c r="N236" i="5"/>
  <c r="O236" i="5" s="1"/>
  <c r="M236" i="5"/>
  <c r="L236" i="5"/>
  <c r="K236" i="5"/>
  <c r="K234" i="5" s="1"/>
  <c r="J236" i="5"/>
  <c r="H236" i="5"/>
  <c r="H234" i="5" s="1"/>
  <c r="G236" i="5"/>
  <c r="I236" i="5" s="1"/>
  <c r="E236" i="5"/>
  <c r="D236" i="5"/>
  <c r="F236" i="5" s="1"/>
  <c r="O235" i="5"/>
  <c r="L235" i="5"/>
  <c r="I235" i="5"/>
  <c r="C235" i="5" s="1"/>
  <c r="F235" i="5"/>
  <c r="N234" i="5"/>
  <c r="J234" i="5"/>
  <c r="J233" i="5" s="1"/>
  <c r="O232" i="5"/>
  <c r="L232" i="5"/>
  <c r="I232" i="5"/>
  <c r="F232" i="5"/>
  <c r="C232" i="5" s="1"/>
  <c r="O231" i="5"/>
  <c r="L231" i="5"/>
  <c r="I231" i="5"/>
  <c r="C231" i="5" s="1"/>
  <c r="F231" i="5"/>
  <c r="N230" i="5"/>
  <c r="M230" i="5"/>
  <c r="O230" i="5" s="1"/>
  <c r="K230" i="5"/>
  <c r="J230" i="5"/>
  <c r="L230" i="5" s="1"/>
  <c r="H230" i="5"/>
  <c r="I230" i="5" s="1"/>
  <c r="G230" i="5"/>
  <c r="F230" i="5"/>
  <c r="E230" i="5"/>
  <c r="D230" i="5"/>
  <c r="O229" i="5"/>
  <c r="L229" i="5"/>
  <c r="I229" i="5"/>
  <c r="F229" i="5"/>
  <c r="C229" i="5"/>
  <c r="O228" i="5"/>
  <c r="L228" i="5"/>
  <c r="I228" i="5"/>
  <c r="F228" i="5"/>
  <c r="C228" i="5" s="1"/>
  <c r="O227" i="5"/>
  <c r="L227" i="5"/>
  <c r="I227" i="5"/>
  <c r="C227" i="5" s="1"/>
  <c r="F227" i="5"/>
  <c r="O226" i="5"/>
  <c r="L226" i="5"/>
  <c r="I226" i="5"/>
  <c r="F226" i="5"/>
  <c r="C226" i="5" s="1"/>
  <c r="O225" i="5"/>
  <c r="L225" i="5"/>
  <c r="I225" i="5"/>
  <c r="F225" i="5"/>
  <c r="C225" i="5"/>
  <c r="O224" i="5"/>
  <c r="L224" i="5"/>
  <c r="I224" i="5"/>
  <c r="F224" i="5"/>
  <c r="C224" i="5" s="1"/>
  <c r="O223" i="5"/>
  <c r="L223" i="5"/>
  <c r="I223" i="5"/>
  <c r="C223" i="5" s="1"/>
  <c r="F223" i="5"/>
  <c r="O222" i="5"/>
  <c r="L222" i="5"/>
  <c r="I222" i="5"/>
  <c r="F222" i="5"/>
  <c r="C222" i="5" s="1"/>
  <c r="O221" i="5"/>
  <c r="L221" i="5"/>
  <c r="I221" i="5"/>
  <c r="F221" i="5"/>
  <c r="C221" i="5"/>
  <c r="O220" i="5"/>
  <c r="L220" i="5"/>
  <c r="I220" i="5"/>
  <c r="F220" i="5"/>
  <c r="C220" i="5" s="1"/>
  <c r="N219" i="5"/>
  <c r="M219" i="5"/>
  <c r="O219" i="5" s="1"/>
  <c r="K219" i="5"/>
  <c r="L219" i="5" s="1"/>
  <c r="J219" i="5"/>
  <c r="I219" i="5"/>
  <c r="H219" i="5"/>
  <c r="G219" i="5"/>
  <c r="E219" i="5"/>
  <c r="D219" i="5"/>
  <c r="F219" i="5" s="1"/>
  <c r="C219" i="5" s="1"/>
  <c r="O218" i="5"/>
  <c r="L218" i="5"/>
  <c r="I218" i="5"/>
  <c r="F218" i="5"/>
  <c r="C218" i="5" s="1"/>
  <c r="O217" i="5"/>
  <c r="L217" i="5"/>
  <c r="I217" i="5"/>
  <c r="F217" i="5"/>
  <c r="C217" i="5"/>
  <c r="O216" i="5"/>
  <c r="L216" i="5"/>
  <c r="I216" i="5"/>
  <c r="F216" i="5"/>
  <c r="C216" i="5" s="1"/>
  <c r="O215" i="5"/>
  <c r="L215" i="5"/>
  <c r="I215" i="5"/>
  <c r="C215" i="5" s="1"/>
  <c r="F215" i="5"/>
  <c r="O214" i="5"/>
  <c r="L214" i="5"/>
  <c r="I214" i="5"/>
  <c r="F214" i="5"/>
  <c r="C214" i="5" s="1"/>
  <c r="O213" i="5"/>
  <c r="L213" i="5"/>
  <c r="I213" i="5"/>
  <c r="F213" i="5"/>
  <c r="C213" i="5"/>
  <c r="O212" i="5"/>
  <c r="L212" i="5"/>
  <c r="I212" i="5"/>
  <c r="F212" i="5"/>
  <c r="C212" i="5" s="1"/>
  <c r="O211" i="5"/>
  <c r="L211" i="5"/>
  <c r="I211" i="5"/>
  <c r="C211" i="5" s="1"/>
  <c r="F211" i="5"/>
  <c r="O210" i="5"/>
  <c r="L210" i="5"/>
  <c r="I210" i="5"/>
  <c r="F210" i="5"/>
  <c r="C210" i="5" s="1"/>
  <c r="O209" i="5"/>
  <c r="L209" i="5"/>
  <c r="I209" i="5"/>
  <c r="F209" i="5"/>
  <c r="C209" i="5"/>
  <c r="N208" i="5"/>
  <c r="O208" i="5" s="1"/>
  <c r="M208" i="5"/>
  <c r="L208" i="5"/>
  <c r="K208" i="5"/>
  <c r="J208" i="5"/>
  <c r="J207" i="5" s="1"/>
  <c r="L207" i="5" s="1"/>
  <c r="H208" i="5"/>
  <c r="H207" i="5" s="1"/>
  <c r="G208" i="5"/>
  <c r="I208" i="5" s="1"/>
  <c r="E208" i="5"/>
  <c r="D208" i="5"/>
  <c r="D207" i="5" s="1"/>
  <c r="M207" i="5"/>
  <c r="K207" i="5"/>
  <c r="G207" i="5"/>
  <c r="E207" i="5"/>
  <c r="O206" i="5"/>
  <c r="L206" i="5"/>
  <c r="I206" i="5"/>
  <c r="F206" i="5"/>
  <c r="C206" i="5" s="1"/>
  <c r="O205" i="5"/>
  <c r="L205" i="5"/>
  <c r="I205" i="5"/>
  <c r="F205" i="5"/>
  <c r="C205" i="5"/>
  <c r="O204" i="5"/>
  <c r="L204" i="5"/>
  <c r="I204" i="5"/>
  <c r="F204" i="5"/>
  <c r="C204" i="5" s="1"/>
  <c r="O203" i="5"/>
  <c r="L203" i="5"/>
  <c r="I203" i="5"/>
  <c r="C203" i="5" s="1"/>
  <c r="F203" i="5"/>
  <c r="O202" i="5"/>
  <c r="L202" i="5"/>
  <c r="I202" i="5"/>
  <c r="F202" i="5"/>
  <c r="C202" i="5" s="1"/>
  <c r="O201" i="5"/>
  <c r="N201" i="5"/>
  <c r="N199" i="5" s="1"/>
  <c r="M201" i="5"/>
  <c r="K201" i="5"/>
  <c r="K199" i="5" s="1"/>
  <c r="K198" i="5" s="1"/>
  <c r="J201" i="5"/>
  <c r="L201" i="5" s="1"/>
  <c r="H201" i="5"/>
  <c r="G201" i="5"/>
  <c r="I201" i="5" s="1"/>
  <c r="E201" i="5"/>
  <c r="F201" i="5" s="1"/>
  <c r="D201" i="5"/>
  <c r="O200" i="5"/>
  <c r="L200" i="5"/>
  <c r="I200" i="5"/>
  <c r="F200" i="5"/>
  <c r="C200" i="5" s="1"/>
  <c r="M199" i="5"/>
  <c r="M198" i="5" s="1"/>
  <c r="H199" i="5"/>
  <c r="E199" i="5"/>
  <c r="E198" i="5" s="1"/>
  <c r="D199" i="5"/>
  <c r="F199" i="5" s="1"/>
  <c r="O196" i="5"/>
  <c r="L196" i="5"/>
  <c r="I196" i="5"/>
  <c r="F196" i="5"/>
  <c r="C196" i="5" s="1"/>
  <c r="N195" i="5"/>
  <c r="M195" i="5"/>
  <c r="M194" i="5" s="1"/>
  <c r="O194" i="5" s="1"/>
  <c r="K195" i="5"/>
  <c r="L195" i="5" s="1"/>
  <c r="J195" i="5"/>
  <c r="I195" i="5"/>
  <c r="H195" i="5"/>
  <c r="G195" i="5"/>
  <c r="G194" i="5" s="1"/>
  <c r="I194" i="5" s="1"/>
  <c r="E195" i="5"/>
  <c r="E194" i="5" s="1"/>
  <c r="F194" i="5" s="1"/>
  <c r="D195" i="5"/>
  <c r="F195" i="5" s="1"/>
  <c r="N194" i="5"/>
  <c r="J194" i="5"/>
  <c r="H194" i="5"/>
  <c r="D194" i="5"/>
  <c r="O193" i="5"/>
  <c r="L193" i="5"/>
  <c r="I193" i="5"/>
  <c r="F193" i="5"/>
  <c r="C193" i="5"/>
  <c r="O192" i="5"/>
  <c r="L192" i="5"/>
  <c r="I192" i="5"/>
  <c r="F192" i="5"/>
  <c r="C192" i="5" s="1"/>
  <c r="N191" i="5"/>
  <c r="M191" i="5"/>
  <c r="K191" i="5"/>
  <c r="L191" i="5" s="1"/>
  <c r="J191" i="5"/>
  <c r="I191" i="5"/>
  <c r="H191" i="5"/>
  <c r="G191" i="5"/>
  <c r="G190" i="5" s="1"/>
  <c r="I190" i="5" s="1"/>
  <c r="E191" i="5"/>
  <c r="E190" i="5" s="1"/>
  <c r="F190" i="5" s="1"/>
  <c r="D191" i="5"/>
  <c r="F191" i="5" s="1"/>
  <c r="N190" i="5"/>
  <c r="J190" i="5"/>
  <c r="H190" i="5"/>
  <c r="D190" i="5"/>
  <c r="O189" i="5"/>
  <c r="L189" i="5"/>
  <c r="I189" i="5"/>
  <c r="F189" i="5"/>
  <c r="C189" i="5"/>
  <c r="O188" i="5"/>
  <c r="L188" i="5"/>
  <c r="I188" i="5"/>
  <c r="F188" i="5"/>
  <c r="C188" i="5" s="1"/>
  <c r="N187" i="5"/>
  <c r="M187" i="5"/>
  <c r="O187" i="5" s="1"/>
  <c r="K187" i="5"/>
  <c r="L187" i="5" s="1"/>
  <c r="J187" i="5"/>
  <c r="I187" i="5"/>
  <c r="H187" i="5"/>
  <c r="G187" i="5"/>
  <c r="E187" i="5"/>
  <c r="D187" i="5"/>
  <c r="F187" i="5" s="1"/>
  <c r="O186" i="5"/>
  <c r="L186" i="5"/>
  <c r="I186" i="5"/>
  <c r="F186" i="5"/>
  <c r="C186" i="5" s="1"/>
  <c r="O185" i="5"/>
  <c r="L185" i="5"/>
  <c r="I185" i="5"/>
  <c r="F185" i="5"/>
  <c r="C185" i="5"/>
  <c r="O184" i="5"/>
  <c r="L184" i="5"/>
  <c r="I184" i="5"/>
  <c r="F184" i="5"/>
  <c r="C184" i="5" s="1"/>
  <c r="O183" i="5"/>
  <c r="L183" i="5"/>
  <c r="I183" i="5"/>
  <c r="C183" i="5" s="1"/>
  <c r="F183" i="5"/>
  <c r="N182" i="5"/>
  <c r="M182" i="5"/>
  <c r="O182" i="5" s="1"/>
  <c r="K182" i="5"/>
  <c r="J182" i="5"/>
  <c r="L182" i="5" s="1"/>
  <c r="H182" i="5"/>
  <c r="I182" i="5" s="1"/>
  <c r="G182" i="5"/>
  <c r="F182" i="5"/>
  <c r="E182" i="5"/>
  <c r="D182" i="5"/>
  <c r="O181" i="5"/>
  <c r="L181" i="5"/>
  <c r="I181" i="5"/>
  <c r="F181" i="5"/>
  <c r="C181" i="5"/>
  <c r="O180" i="5"/>
  <c r="L180" i="5"/>
  <c r="I180" i="5"/>
  <c r="F180" i="5"/>
  <c r="C180" i="5" s="1"/>
  <c r="O179" i="5"/>
  <c r="L179" i="5"/>
  <c r="I179" i="5"/>
  <c r="C179" i="5" s="1"/>
  <c r="F179" i="5"/>
  <c r="N178" i="5"/>
  <c r="N177" i="5" s="1"/>
  <c r="M178" i="5"/>
  <c r="O178" i="5" s="1"/>
  <c r="K178" i="5"/>
  <c r="J178" i="5"/>
  <c r="J177" i="5" s="1"/>
  <c r="H178" i="5"/>
  <c r="I178" i="5" s="1"/>
  <c r="G178" i="5"/>
  <c r="F178" i="5"/>
  <c r="E178" i="5"/>
  <c r="D178" i="5"/>
  <c r="D177" i="5" s="1"/>
  <c r="M177" i="5"/>
  <c r="M176" i="5" s="1"/>
  <c r="K177" i="5"/>
  <c r="K176" i="5" s="1"/>
  <c r="G177" i="5"/>
  <c r="G176" i="5" s="1"/>
  <c r="E177" i="5"/>
  <c r="E176" i="5" s="1"/>
  <c r="O175" i="5"/>
  <c r="L175" i="5"/>
  <c r="I175" i="5"/>
  <c r="C175" i="5" s="1"/>
  <c r="F175" i="5"/>
  <c r="O174" i="5"/>
  <c r="L174" i="5"/>
  <c r="I174" i="5"/>
  <c r="F174" i="5"/>
  <c r="C174" i="5" s="1"/>
  <c r="O173" i="5"/>
  <c r="L173" i="5"/>
  <c r="I173" i="5"/>
  <c r="F173" i="5"/>
  <c r="C173" i="5"/>
  <c r="O172" i="5"/>
  <c r="L172" i="5"/>
  <c r="I172" i="5"/>
  <c r="F172" i="5"/>
  <c r="C172" i="5" s="1"/>
  <c r="O171" i="5"/>
  <c r="L171" i="5"/>
  <c r="I171" i="5"/>
  <c r="C171" i="5" s="1"/>
  <c r="F171" i="5"/>
  <c r="O170" i="5"/>
  <c r="L170" i="5"/>
  <c r="I170" i="5"/>
  <c r="F170" i="5"/>
  <c r="C170" i="5" s="1"/>
  <c r="O169" i="5"/>
  <c r="N169" i="5"/>
  <c r="M169" i="5"/>
  <c r="M168" i="5" s="1"/>
  <c r="O168" i="5" s="1"/>
  <c r="K169" i="5"/>
  <c r="K168" i="5" s="1"/>
  <c r="L168" i="5" s="1"/>
  <c r="J169" i="5"/>
  <c r="L169" i="5" s="1"/>
  <c r="H169" i="5"/>
  <c r="G169" i="5"/>
  <c r="G168" i="5" s="1"/>
  <c r="I168" i="5" s="1"/>
  <c r="E169" i="5"/>
  <c r="F169" i="5" s="1"/>
  <c r="D169" i="5"/>
  <c r="N168" i="5"/>
  <c r="J168" i="5"/>
  <c r="H168" i="5"/>
  <c r="D168" i="5"/>
  <c r="O167" i="5"/>
  <c r="L167" i="5"/>
  <c r="I167" i="5"/>
  <c r="C167" i="5" s="1"/>
  <c r="F167" i="5"/>
  <c r="O166" i="5"/>
  <c r="L166" i="5"/>
  <c r="I166" i="5"/>
  <c r="F166" i="5"/>
  <c r="C166" i="5" s="1"/>
  <c r="O165" i="5"/>
  <c r="L165" i="5"/>
  <c r="I165" i="5"/>
  <c r="F165" i="5"/>
  <c r="C165" i="5"/>
  <c r="O164" i="5"/>
  <c r="L164" i="5"/>
  <c r="I164" i="5"/>
  <c r="F164" i="5"/>
  <c r="C164" i="5" s="1"/>
  <c r="N163" i="5"/>
  <c r="M163" i="5"/>
  <c r="O163" i="5" s="1"/>
  <c r="L163" i="5"/>
  <c r="K163" i="5"/>
  <c r="J163" i="5"/>
  <c r="I163" i="5"/>
  <c r="H163" i="5"/>
  <c r="G163" i="5"/>
  <c r="E163" i="5"/>
  <c r="D163" i="5"/>
  <c r="F163" i="5" s="1"/>
  <c r="C163" i="5" s="1"/>
  <c r="O162" i="5"/>
  <c r="L162" i="5"/>
  <c r="I162" i="5"/>
  <c r="F162" i="5"/>
  <c r="C162" i="5" s="1"/>
  <c r="O161" i="5"/>
  <c r="L161" i="5"/>
  <c r="I161" i="5"/>
  <c r="F161" i="5"/>
  <c r="C161" i="5"/>
  <c r="O160" i="5"/>
  <c r="L160" i="5"/>
  <c r="I160" i="5"/>
  <c r="F160" i="5"/>
  <c r="C160" i="5" s="1"/>
  <c r="O159" i="5"/>
  <c r="L159" i="5"/>
  <c r="I159" i="5"/>
  <c r="F159" i="5"/>
  <c r="C159" i="5" s="1"/>
  <c r="O158" i="5"/>
  <c r="L158" i="5"/>
  <c r="I158" i="5"/>
  <c r="F158" i="5"/>
  <c r="C158" i="5" s="1"/>
  <c r="O157" i="5"/>
  <c r="L157" i="5"/>
  <c r="I157" i="5"/>
  <c r="F157" i="5"/>
  <c r="C157" i="5"/>
  <c r="O156" i="5"/>
  <c r="L156" i="5"/>
  <c r="I156" i="5"/>
  <c r="F156" i="5"/>
  <c r="C156" i="5" s="1"/>
  <c r="O155" i="5"/>
  <c r="L155" i="5"/>
  <c r="I155" i="5"/>
  <c r="F155" i="5"/>
  <c r="C155" i="5" s="1"/>
  <c r="N154" i="5"/>
  <c r="M154" i="5"/>
  <c r="O154" i="5" s="1"/>
  <c r="K154" i="5"/>
  <c r="J154" i="5"/>
  <c r="L154" i="5" s="1"/>
  <c r="I154" i="5"/>
  <c r="H154" i="5"/>
  <c r="G154" i="5"/>
  <c r="F154" i="5"/>
  <c r="E154" i="5"/>
  <c r="D154" i="5"/>
  <c r="O153" i="5"/>
  <c r="L153" i="5"/>
  <c r="I153" i="5"/>
  <c r="F153" i="5"/>
  <c r="C153" i="5"/>
  <c r="O152" i="5"/>
  <c r="L152" i="5"/>
  <c r="I152" i="5"/>
  <c r="F152" i="5"/>
  <c r="C152" i="5" s="1"/>
  <c r="O151" i="5"/>
  <c r="L151" i="5"/>
  <c r="I151" i="5"/>
  <c r="F151" i="5"/>
  <c r="C151" i="5" s="1"/>
  <c r="O150" i="5"/>
  <c r="L150" i="5"/>
  <c r="I150" i="5"/>
  <c r="F150" i="5"/>
  <c r="C150" i="5" s="1"/>
  <c r="O149" i="5"/>
  <c r="L149" i="5"/>
  <c r="I149" i="5"/>
  <c r="F149" i="5"/>
  <c r="C149" i="5"/>
  <c r="O148" i="5"/>
  <c r="L148" i="5"/>
  <c r="I148" i="5"/>
  <c r="F148" i="5"/>
  <c r="C148" i="5" s="1"/>
  <c r="N147" i="5"/>
  <c r="M147" i="5"/>
  <c r="O147" i="5" s="1"/>
  <c r="L147" i="5"/>
  <c r="K147" i="5"/>
  <c r="J147" i="5"/>
  <c r="I147" i="5"/>
  <c r="H147" i="5"/>
  <c r="G147" i="5"/>
  <c r="E147" i="5"/>
  <c r="D147" i="5"/>
  <c r="F147" i="5" s="1"/>
  <c r="C147" i="5" s="1"/>
  <c r="O146" i="5"/>
  <c r="L146" i="5"/>
  <c r="I146" i="5"/>
  <c r="F146" i="5"/>
  <c r="C146" i="5" s="1"/>
  <c r="O145" i="5"/>
  <c r="L145" i="5"/>
  <c r="I145" i="5"/>
  <c r="F145" i="5"/>
  <c r="C145" i="5"/>
  <c r="O144" i="5"/>
  <c r="N144" i="5"/>
  <c r="M144" i="5"/>
  <c r="L144" i="5"/>
  <c r="K144" i="5"/>
  <c r="J144" i="5"/>
  <c r="H144" i="5"/>
  <c r="G144" i="5"/>
  <c r="I144" i="5" s="1"/>
  <c r="E144" i="5"/>
  <c r="D144" i="5"/>
  <c r="F144" i="5" s="1"/>
  <c r="C144" i="5" s="1"/>
  <c r="O143" i="5"/>
  <c r="L143" i="5"/>
  <c r="I143" i="5"/>
  <c r="F143" i="5"/>
  <c r="C143" i="5" s="1"/>
  <c r="O142" i="5"/>
  <c r="L142" i="5"/>
  <c r="I142" i="5"/>
  <c r="F142" i="5"/>
  <c r="C142" i="5" s="1"/>
  <c r="O141" i="5"/>
  <c r="L141" i="5"/>
  <c r="I141" i="5"/>
  <c r="F141" i="5"/>
  <c r="C141" i="5"/>
  <c r="O140" i="5"/>
  <c r="L140" i="5"/>
  <c r="I140" i="5"/>
  <c r="F140" i="5"/>
  <c r="C140" i="5" s="1"/>
  <c r="N139" i="5"/>
  <c r="M139" i="5"/>
  <c r="O139" i="5" s="1"/>
  <c r="L139" i="5"/>
  <c r="K139" i="5"/>
  <c r="J139" i="5"/>
  <c r="I139" i="5"/>
  <c r="H139" i="5"/>
  <c r="G139" i="5"/>
  <c r="E139" i="5"/>
  <c r="D139" i="5"/>
  <c r="F139" i="5" s="1"/>
  <c r="C139" i="5" s="1"/>
  <c r="O138" i="5"/>
  <c r="L138" i="5"/>
  <c r="J138" i="5"/>
  <c r="I138" i="5"/>
  <c r="D138" i="5"/>
  <c r="F138" i="5" s="1"/>
  <c r="C138" i="5" s="1"/>
  <c r="O137" i="5"/>
  <c r="L137" i="5"/>
  <c r="I137" i="5"/>
  <c r="F137" i="5"/>
  <c r="C137" i="5" s="1"/>
  <c r="O136" i="5"/>
  <c r="L136" i="5"/>
  <c r="I136" i="5"/>
  <c r="F136" i="5"/>
  <c r="C136" i="5" s="1"/>
  <c r="O135" i="5"/>
  <c r="L135" i="5"/>
  <c r="I135" i="5"/>
  <c r="F135" i="5"/>
  <c r="C135" i="5"/>
  <c r="O134" i="5"/>
  <c r="N134" i="5"/>
  <c r="N133" i="5" s="1"/>
  <c r="M134" i="5"/>
  <c r="L134" i="5"/>
  <c r="K134" i="5"/>
  <c r="J134" i="5"/>
  <c r="J133" i="5" s="1"/>
  <c r="L133" i="5" s="1"/>
  <c r="H134" i="5"/>
  <c r="H133" i="5" s="1"/>
  <c r="G134" i="5"/>
  <c r="I134" i="5" s="1"/>
  <c r="E134" i="5"/>
  <c r="D134" i="5"/>
  <c r="D133" i="5" s="1"/>
  <c r="M133" i="5"/>
  <c r="O133" i="5" s="1"/>
  <c r="K133" i="5"/>
  <c r="G133" i="5"/>
  <c r="E133" i="5"/>
  <c r="O132" i="5"/>
  <c r="L132" i="5"/>
  <c r="I132" i="5"/>
  <c r="F132" i="5"/>
  <c r="C132" i="5" s="1"/>
  <c r="O131" i="5"/>
  <c r="N131" i="5"/>
  <c r="M131" i="5"/>
  <c r="K131" i="5"/>
  <c r="J131" i="5"/>
  <c r="L131" i="5" s="1"/>
  <c r="H131" i="5"/>
  <c r="G131" i="5"/>
  <c r="I131" i="5" s="1"/>
  <c r="F131" i="5"/>
  <c r="E131" i="5"/>
  <c r="D131" i="5"/>
  <c r="O130" i="5"/>
  <c r="L130" i="5"/>
  <c r="I130" i="5"/>
  <c r="F130" i="5"/>
  <c r="C130" i="5" s="1"/>
  <c r="O129" i="5"/>
  <c r="L129" i="5"/>
  <c r="I129" i="5"/>
  <c r="F129" i="5"/>
  <c r="C129" i="5" s="1"/>
  <c r="O128" i="5"/>
  <c r="L128" i="5"/>
  <c r="I128" i="5"/>
  <c r="F128" i="5"/>
  <c r="C128" i="5" s="1"/>
  <c r="O127" i="5"/>
  <c r="L127" i="5"/>
  <c r="I127" i="5"/>
  <c r="F127" i="5"/>
  <c r="C127" i="5"/>
  <c r="O126" i="5"/>
  <c r="L126" i="5"/>
  <c r="I126" i="5"/>
  <c r="F126" i="5"/>
  <c r="C126" i="5" s="1"/>
  <c r="N125" i="5"/>
  <c r="M125" i="5"/>
  <c r="O125" i="5" s="1"/>
  <c r="L125" i="5"/>
  <c r="K125" i="5"/>
  <c r="J125" i="5"/>
  <c r="I125" i="5"/>
  <c r="H125" i="5"/>
  <c r="G125" i="5"/>
  <c r="E125" i="5"/>
  <c r="D125" i="5"/>
  <c r="F125" i="5" s="1"/>
  <c r="C125" i="5" s="1"/>
  <c r="O124" i="5"/>
  <c r="L124" i="5"/>
  <c r="I124" i="5"/>
  <c r="F124" i="5"/>
  <c r="C124" i="5" s="1"/>
  <c r="O123" i="5"/>
  <c r="L123" i="5"/>
  <c r="I123" i="5"/>
  <c r="F123" i="5"/>
  <c r="C123" i="5"/>
  <c r="O122" i="5"/>
  <c r="L122" i="5"/>
  <c r="I122" i="5"/>
  <c r="F122" i="5"/>
  <c r="C122" i="5" s="1"/>
  <c r="O121" i="5"/>
  <c r="L121" i="5"/>
  <c r="I121" i="5"/>
  <c r="F121" i="5"/>
  <c r="C121" i="5" s="1"/>
  <c r="O120" i="5"/>
  <c r="L120" i="5"/>
  <c r="I120" i="5"/>
  <c r="F120" i="5"/>
  <c r="C120" i="5" s="1"/>
  <c r="O119" i="5"/>
  <c r="N119" i="5"/>
  <c r="M119" i="5"/>
  <c r="K119" i="5"/>
  <c r="J119" i="5"/>
  <c r="L119" i="5" s="1"/>
  <c r="H119" i="5"/>
  <c r="G119" i="5"/>
  <c r="I119" i="5" s="1"/>
  <c r="C119" i="5" s="1"/>
  <c r="F119" i="5"/>
  <c r="E119" i="5"/>
  <c r="D119" i="5"/>
  <c r="O118" i="5"/>
  <c r="L118" i="5"/>
  <c r="I118" i="5"/>
  <c r="F118" i="5"/>
  <c r="C118" i="5" s="1"/>
  <c r="O117" i="5"/>
  <c r="L117" i="5"/>
  <c r="I117" i="5"/>
  <c r="F117" i="5"/>
  <c r="C117" i="5" s="1"/>
  <c r="O116" i="5"/>
  <c r="L116" i="5"/>
  <c r="I116" i="5"/>
  <c r="F116" i="5"/>
  <c r="C116" i="5" s="1"/>
  <c r="O115" i="5"/>
  <c r="N115" i="5"/>
  <c r="M115" i="5"/>
  <c r="K115" i="5"/>
  <c r="J115" i="5"/>
  <c r="L115" i="5" s="1"/>
  <c r="H115" i="5"/>
  <c r="G115" i="5"/>
  <c r="I115" i="5" s="1"/>
  <c r="F115" i="5"/>
  <c r="E115" i="5"/>
  <c r="D115" i="5"/>
  <c r="O114" i="5"/>
  <c r="L114" i="5"/>
  <c r="I114" i="5"/>
  <c r="F114" i="5"/>
  <c r="C114" i="5" s="1"/>
  <c r="O113" i="5"/>
  <c r="L113" i="5"/>
  <c r="I113" i="5"/>
  <c r="F113" i="5"/>
  <c r="C113" i="5" s="1"/>
  <c r="O112" i="5"/>
  <c r="L112" i="5"/>
  <c r="I112" i="5"/>
  <c r="F112" i="5"/>
  <c r="C112" i="5" s="1"/>
  <c r="O111" i="5"/>
  <c r="L111" i="5"/>
  <c r="I111" i="5"/>
  <c r="F111" i="5"/>
  <c r="C111" i="5"/>
  <c r="O110" i="5"/>
  <c r="L110" i="5"/>
  <c r="I110" i="5"/>
  <c r="F110" i="5"/>
  <c r="C110" i="5" s="1"/>
  <c r="O109" i="5"/>
  <c r="L109" i="5"/>
  <c r="I109" i="5"/>
  <c r="F109" i="5"/>
  <c r="C109" i="5" s="1"/>
  <c r="O108" i="5"/>
  <c r="L108" i="5"/>
  <c r="I108" i="5"/>
  <c r="F108" i="5"/>
  <c r="C108" i="5" s="1"/>
  <c r="O107" i="5"/>
  <c r="L107" i="5"/>
  <c r="I107" i="5"/>
  <c r="F107" i="5"/>
  <c r="C107" i="5"/>
  <c r="O106" i="5"/>
  <c r="N106" i="5"/>
  <c r="M106" i="5"/>
  <c r="L106" i="5"/>
  <c r="K106" i="5"/>
  <c r="J106" i="5"/>
  <c r="H106" i="5"/>
  <c r="G106" i="5"/>
  <c r="I106" i="5" s="1"/>
  <c r="E106" i="5"/>
  <c r="D106" i="5"/>
  <c r="F106" i="5" s="1"/>
  <c r="C106" i="5" s="1"/>
  <c r="O105" i="5"/>
  <c r="L105" i="5"/>
  <c r="I105" i="5"/>
  <c r="F105" i="5"/>
  <c r="C105" i="5" s="1"/>
  <c r="O104" i="5"/>
  <c r="L104" i="5"/>
  <c r="I104" i="5"/>
  <c r="F104" i="5"/>
  <c r="C104" i="5" s="1"/>
  <c r="O103" i="5"/>
  <c r="L103" i="5"/>
  <c r="I103" i="5"/>
  <c r="F103" i="5"/>
  <c r="C103" i="5"/>
  <c r="O102" i="5"/>
  <c r="L102" i="5"/>
  <c r="I102" i="5"/>
  <c r="F102" i="5"/>
  <c r="C102" i="5" s="1"/>
  <c r="O101" i="5"/>
  <c r="L101" i="5"/>
  <c r="I101" i="5"/>
  <c r="F101" i="5"/>
  <c r="C101" i="5" s="1"/>
  <c r="O100" i="5"/>
  <c r="L100" i="5"/>
  <c r="I100" i="5"/>
  <c r="F100" i="5"/>
  <c r="C100" i="5" s="1"/>
  <c r="O99" i="5"/>
  <c r="L99" i="5"/>
  <c r="I99" i="5"/>
  <c r="F99" i="5"/>
  <c r="C99" i="5"/>
  <c r="O98" i="5"/>
  <c r="N98" i="5"/>
  <c r="M98" i="5"/>
  <c r="L98" i="5"/>
  <c r="K98" i="5"/>
  <c r="J98" i="5"/>
  <c r="H98" i="5"/>
  <c r="G98" i="5"/>
  <c r="I98" i="5" s="1"/>
  <c r="E98" i="5"/>
  <c r="D98" i="5"/>
  <c r="F98" i="5" s="1"/>
  <c r="C98" i="5" s="1"/>
  <c r="O97" i="5"/>
  <c r="L97" i="5"/>
  <c r="I97" i="5"/>
  <c r="F97" i="5"/>
  <c r="C97" i="5" s="1"/>
  <c r="O96" i="5"/>
  <c r="L96" i="5"/>
  <c r="I96" i="5"/>
  <c r="F96" i="5"/>
  <c r="C96" i="5" s="1"/>
  <c r="O95" i="5"/>
  <c r="L95" i="5"/>
  <c r="I95" i="5"/>
  <c r="F95" i="5"/>
  <c r="C95" i="5"/>
  <c r="O94" i="5"/>
  <c r="L94" i="5"/>
  <c r="I94" i="5"/>
  <c r="F94" i="5"/>
  <c r="C94" i="5" s="1"/>
  <c r="O93" i="5"/>
  <c r="L93" i="5"/>
  <c r="I93" i="5"/>
  <c r="F93" i="5"/>
  <c r="C93" i="5" s="1"/>
  <c r="N92" i="5"/>
  <c r="M92" i="5"/>
  <c r="O92" i="5" s="1"/>
  <c r="K92" i="5"/>
  <c r="J92" i="5"/>
  <c r="L92" i="5" s="1"/>
  <c r="I92" i="5"/>
  <c r="H92" i="5"/>
  <c r="G92" i="5"/>
  <c r="F92" i="5"/>
  <c r="E92" i="5"/>
  <c r="E86" i="5" s="1"/>
  <c r="D92" i="5"/>
  <c r="O91" i="5"/>
  <c r="L91" i="5"/>
  <c r="I91" i="5"/>
  <c r="F91" i="5"/>
  <c r="C91" i="5"/>
  <c r="O90" i="5"/>
  <c r="L90" i="5"/>
  <c r="I90" i="5"/>
  <c r="F90" i="5"/>
  <c r="C90" i="5" s="1"/>
  <c r="O89" i="5"/>
  <c r="L89" i="5"/>
  <c r="I89" i="5"/>
  <c r="F89" i="5"/>
  <c r="C89" i="5" s="1"/>
  <c r="O88" i="5"/>
  <c r="L88" i="5"/>
  <c r="I88" i="5"/>
  <c r="F88" i="5"/>
  <c r="C88" i="5" s="1"/>
  <c r="O87" i="5"/>
  <c r="N87" i="5"/>
  <c r="N86" i="5" s="1"/>
  <c r="M87" i="5"/>
  <c r="K87" i="5"/>
  <c r="K86" i="5" s="1"/>
  <c r="J87" i="5"/>
  <c r="J86" i="5" s="1"/>
  <c r="H87" i="5"/>
  <c r="G87" i="5"/>
  <c r="G86" i="5" s="1"/>
  <c r="I86" i="5" s="1"/>
  <c r="F87" i="5"/>
  <c r="E87" i="5"/>
  <c r="D87" i="5"/>
  <c r="H86" i="5"/>
  <c r="D86" i="5"/>
  <c r="F86" i="5" s="1"/>
  <c r="O85" i="5"/>
  <c r="L85" i="5"/>
  <c r="I85" i="5"/>
  <c r="F85" i="5"/>
  <c r="C85" i="5" s="1"/>
  <c r="O84" i="5"/>
  <c r="L84" i="5"/>
  <c r="I84" i="5"/>
  <c r="F84" i="5"/>
  <c r="C84" i="5" s="1"/>
  <c r="O83" i="5"/>
  <c r="N83" i="5"/>
  <c r="M83" i="5"/>
  <c r="K83" i="5"/>
  <c r="J83" i="5"/>
  <c r="L83" i="5" s="1"/>
  <c r="H83" i="5"/>
  <c r="G83" i="5"/>
  <c r="I83" i="5" s="1"/>
  <c r="C83" i="5" s="1"/>
  <c r="F83" i="5"/>
  <c r="E83" i="5"/>
  <c r="D83" i="5"/>
  <c r="O82" i="5"/>
  <c r="L82" i="5"/>
  <c r="I82" i="5"/>
  <c r="F82" i="5"/>
  <c r="C82" i="5" s="1"/>
  <c r="O81" i="5"/>
  <c r="L81" i="5"/>
  <c r="I81" i="5"/>
  <c r="F81" i="5"/>
  <c r="C81" i="5" s="1"/>
  <c r="N80" i="5"/>
  <c r="N79" i="5" s="1"/>
  <c r="N78" i="5" s="1"/>
  <c r="M80" i="5"/>
  <c r="M79" i="5" s="1"/>
  <c r="K80" i="5"/>
  <c r="J80" i="5"/>
  <c r="J79" i="5" s="1"/>
  <c r="I80" i="5"/>
  <c r="H80" i="5"/>
  <c r="G80" i="5"/>
  <c r="F80" i="5"/>
  <c r="E80" i="5"/>
  <c r="E79" i="5" s="1"/>
  <c r="D80" i="5"/>
  <c r="K79" i="5"/>
  <c r="H79" i="5"/>
  <c r="G79" i="5"/>
  <c r="G78" i="5" s="1"/>
  <c r="D79" i="5"/>
  <c r="O77" i="5"/>
  <c r="L77" i="5"/>
  <c r="I77" i="5"/>
  <c r="F77" i="5"/>
  <c r="C77" i="5" s="1"/>
  <c r="O76" i="5"/>
  <c r="L76" i="5"/>
  <c r="I76" i="5"/>
  <c r="C76" i="5" s="1"/>
  <c r="F76" i="5"/>
  <c r="O75" i="5"/>
  <c r="L75" i="5"/>
  <c r="I75" i="5"/>
  <c r="F75" i="5"/>
  <c r="C75" i="5"/>
  <c r="O74" i="5"/>
  <c r="L74" i="5"/>
  <c r="I74" i="5"/>
  <c r="F74" i="5"/>
  <c r="C74" i="5" s="1"/>
  <c r="O73" i="5"/>
  <c r="L73" i="5"/>
  <c r="I73" i="5"/>
  <c r="F73" i="5"/>
  <c r="C73" i="5" s="1"/>
  <c r="N72" i="5"/>
  <c r="N70" i="5" s="1"/>
  <c r="M72" i="5"/>
  <c r="O72" i="5" s="1"/>
  <c r="K72" i="5"/>
  <c r="J72" i="5"/>
  <c r="L72" i="5" s="1"/>
  <c r="I72" i="5"/>
  <c r="H72" i="5"/>
  <c r="G72" i="5"/>
  <c r="F72" i="5"/>
  <c r="E72" i="5"/>
  <c r="E70" i="5" s="1"/>
  <c r="D72" i="5"/>
  <c r="O71" i="5"/>
  <c r="L71" i="5"/>
  <c r="I71" i="5"/>
  <c r="F71" i="5"/>
  <c r="C71" i="5"/>
  <c r="K70" i="5"/>
  <c r="H70" i="5"/>
  <c r="G70" i="5"/>
  <c r="I70" i="5" s="1"/>
  <c r="D70" i="5"/>
  <c r="F70" i="5" s="1"/>
  <c r="O69" i="5"/>
  <c r="L69" i="5"/>
  <c r="I69" i="5"/>
  <c r="F69" i="5"/>
  <c r="C69" i="5" s="1"/>
  <c r="O68" i="5"/>
  <c r="L68" i="5"/>
  <c r="I68" i="5"/>
  <c r="C68" i="5" s="1"/>
  <c r="F68" i="5"/>
  <c r="O67" i="5"/>
  <c r="L67" i="5"/>
  <c r="I67" i="5"/>
  <c r="F67" i="5"/>
  <c r="C67" i="5"/>
  <c r="O66" i="5"/>
  <c r="L66" i="5"/>
  <c r="I66" i="5"/>
  <c r="F66" i="5"/>
  <c r="C66" i="5" s="1"/>
  <c r="O65" i="5"/>
  <c r="L65" i="5"/>
  <c r="I65" i="5"/>
  <c r="F65" i="5"/>
  <c r="C65" i="5" s="1"/>
  <c r="O64" i="5"/>
  <c r="L64" i="5"/>
  <c r="I64" i="5"/>
  <c r="C64" i="5" s="1"/>
  <c r="F64" i="5"/>
  <c r="O63" i="5"/>
  <c r="L63" i="5"/>
  <c r="I63" i="5"/>
  <c r="F63" i="5"/>
  <c r="C63" i="5"/>
  <c r="O62" i="5"/>
  <c r="L62" i="5"/>
  <c r="I62" i="5"/>
  <c r="F62" i="5"/>
  <c r="C62" i="5" s="1"/>
  <c r="N61" i="5"/>
  <c r="M61" i="5"/>
  <c r="O61" i="5" s="1"/>
  <c r="L61" i="5"/>
  <c r="K61" i="5"/>
  <c r="J61" i="5"/>
  <c r="I61" i="5"/>
  <c r="H61" i="5"/>
  <c r="G61" i="5"/>
  <c r="E61" i="5"/>
  <c r="D61" i="5"/>
  <c r="F61" i="5" s="1"/>
  <c r="C61" i="5" s="1"/>
  <c r="O60" i="5"/>
  <c r="L60" i="5"/>
  <c r="I60" i="5"/>
  <c r="C60" i="5" s="1"/>
  <c r="F60" i="5"/>
  <c r="O59" i="5"/>
  <c r="L59" i="5"/>
  <c r="I59" i="5"/>
  <c r="F59" i="5"/>
  <c r="C59" i="5"/>
  <c r="O58" i="5"/>
  <c r="N58" i="5"/>
  <c r="M58" i="5"/>
  <c r="L58" i="5"/>
  <c r="K58" i="5"/>
  <c r="K57" i="5" s="1"/>
  <c r="J58" i="5"/>
  <c r="H58" i="5"/>
  <c r="H57" i="5" s="1"/>
  <c r="H56" i="5" s="1"/>
  <c r="G58" i="5"/>
  <c r="G57" i="5" s="1"/>
  <c r="G56" i="5" s="1"/>
  <c r="E58" i="5"/>
  <c r="D58" i="5"/>
  <c r="N57" i="5"/>
  <c r="M57" i="5"/>
  <c r="J57" i="5"/>
  <c r="E57" i="5"/>
  <c r="E56" i="5" s="1"/>
  <c r="N56" i="5"/>
  <c r="G55" i="5"/>
  <c r="O50" i="5"/>
  <c r="C50" i="5"/>
  <c r="O49" i="5"/>
  <c r="C49" i="5" s="1"/>
  <c r="N48" i="5"/>
  <c r="M48" i="5"/>
  <c r="L47" i="5"/>
  <c r="I47" i="5"/>
  <c r="F47" i="5"/>
  <c r="K46" i="5"/>
  <c r="L46" i="5" s="1"/>
  <c r="J46" i="5"/>
  <c r="H46" i="5"/>
  <c r="G46" i="5"/>
  <c r="I46" i="5" s="1"/>
  <c r="F46" i="5"/>
  <c r="C46" i="5" s="1"/>
  <c r="E46" i="5"/>
  <c r="D46" i="5"/>
  <c r="F45" i="5"/>
  <c r="C45" i="5" s="1"/>
  <c r="L44" i="5"/>
  <c r="J44" i="5"/>
  <c r="J40" i="5" s="1"/>
  <c r="C44" i="5"/>
  <c r="L43" i="5"/>
  <c r="C43" i="5"/>
  <c r="L42" i="5"/>
  <c r="C42" i="5"/>
  <c r="L41" i="5"/>
  <c r="C41" i="5"/>
  <c r="K40" i="5"/>
  <c r="L40" i="5" s="1"/>
  <c r="C40" i="5" s="1"/>
  <c r="L39" i="5"/>
  <c r="C39" i="5" s="1"/>
  <c r="L38" i="5"/>
  <c r="C38" i="5"/>
  <c r="K37" i="5"/>
  <c r="J37" i="5"/>
  <c r="L37" i="5" s="1"/>
  <c r="C37" i="5" s="1"/>
  <c r="L36" i="5"/>
  <c r="C36" i="5" s="1"/>
  <c r="K35" i="5"/>
  <c r="K30" i="5" s="1"/>
  <c r="J35" i="5"/>
  <c r="L34" i="5"/>
  <c r="C34" i="5"/>
  <c r="L33" i="5"/>
  <c r="C33" i="5" s="1"/>
  <c r="L32" i="5"/>
  <c r="C32" i="5"/>
  <c r="K31" i="5"/>
  <c r="J31" i="5"/>
  <c r="L31" i="5" s="1"/>
  <c r="C31" i="5" s="1"/>
  <c r="J30" i="5"/>
  <c r="F29" i="5"/>
  <c r="C29" i="5" s="1"/>
  <c r="I28" i="5"/>
  <c r="O27" i="5"/>
  <c r="L27" i="5"/>
  <c r="C27" i="5" s="1"/>
  <c r="J27" i="5"/>
  <c r="I27" i="5"/>
  <c r="F27" i="5"/>
  <c r="O26" i="5"/>
  <c r="L26" i="5"/>
  <c r="I26" i="5"/>
  <c r="F26" i="5"/>
  <c r="C26" i="5" s="1"/>
  <c r="N25" i="5"/>
  <c r="N290" i="5" s="1"/>
  <c r="N289" i="5" s="1"/>
  <c r="M25" i="5"/>
  <c r="M290" i="5" s="1"/>
  <c r="K25" i="5"/>
  <c r="K290" i="5" s="1"/>
  <c r="K289" i="5" s="1"/>
  <c r="J25" i="5"/>
  <c r="L25" i="5" s="1"/>
  <c r="I25" i="5"/>
  <c r="H25" i="5"/>
  <c r="H290" i="5" s="1"/>
  <c r="H289" i="5" s="1"/>
  <c r="G25" i="5"/>
  <c r="G290" i="5" s="1"/>
  <c r="E25" i="5"/>
  <c r="E290" i="5" s="1"/>
  <c r="E289" i="5" s="1"/>
  <c r="D25" i="5"/>
  <c r="D290" i="5" s="1"/>
  <c r="N24" i="5"/>
  <c r="J24" i="5"/>
  <c r="G24" i="5"/>
  <c r="K24" i="5" l="1"/>
  <c r="L24" i="5" s="1"/>
  <c r="L35" i="5"/>
  <c r="C35" i="5" s="1"/>
  <c r="D57" i="5"/>
  <c r="F58" i="5"/>
  <c r="F79" i="5"/>
  <c r="H24" i="5"/>
  <c r="I24" i="5" s="1"/>
  <c r="G289" i="5"/>
  <c r="I289" i="5" s="1"/>
  <c r="I290" i="5"/>
  <c r="O25" i="5"/>
  <c r="C47" i="5"/>
  <c r="L57" i="5"/>
  <c r="K56" i="5"/>
  <c r="J78" i="5"/>
  <c r="L79" i="5"/>
  <c r="D78" i="5"/>
  <c r="F133" i="5"/>
  <c r="C154" i="5"/>
  <c r="J176" i="5"/>
  <c r="L176" i="5" s="1"/>
  <c r="L177" i="5"/>
  <c r="M190" i="5"/>
  <c r="O190" i="5" s="1"/>
  <c r="C230" i="5"/>
  <c r="N233" i="5"/>
  <c r="F25" i="5"/>
  <c r="C25" i="5" s="1"/>
  <c r="O48" i="5"/>
  <c r="C48" i="5" s="1"/>
  <c r="I57" i="5"/>
  <c r="E24" i="5"/>
  <c r="M24" i="5"/>
  <c r="O24" i="5" s="1"/>
  <c r="D289" i="5"/>
  <c r="F289" i="5" s="1"/>
  <c r="F290" i="5"/>
  <c r="L30" i="5"/>
  <c r="C30" i="5" s="1"/>
  <c r="O57" i="5"/>
  <c r="I56" i="5"/>
  <c r="C72" i="5"/>
  <c r="K78" i="5"/>
  <c r="L86" i="5"/>
  <c r="C92" i="5"/>
  <c r="C115" i="5"/>
  <c r="C131" i="5"/>
  <c r="C201" i="5"/>
  <c r="I207" i="5"/>
  <c r="H198" i="5"/>
  <c r="C236" i="5"/>
  <c r="C238" i="5"/>
  <c r="C241" i="5"/>
  <c r="O79" i="5"/>
  <c r="C169" i="5"/>
  <c r="D198" i="5"/>
  <c r="F207" i="5"/>
  <c r="M233" i="5"/>
  <c r="O233" i="5" s="1"/>
  <c r="O234" i="5"/>
  <c r="L254" i="5"/>
  <c r="C254" i="5" s="1"/>
  <c r="O290" i="5"/>
  <c r="M289" i="5"/>
  <c r="O289" i="5" s="1"/>
  <c r="I78" i="5"/>
  <c r="I133" i="5"/>
  <c r="H78" i="5"/>
  <c r="H55" i="5" s="1"/>
  <c r="D176" i="5"/>
  <c r="F176" i="5" s="1"/>
  <c r="F177" i="5"/>
  <c r="O177" i="5"/>
  <c r="N176" i="5"/>
  <c r="N55" i="5" s="1"/>
  <c r="C182" i="5"/>
  <c r="C187" i="5"/>
  <c r="C249" i="5"/>
  <c r="I261" i="5"/>
  <c r="C261" i="5" s="1"/>
  <c r="I58" i="5"/>
  <c r="M70" i="5"/>
  <c r="O70" i="5" s="1"/>
  <c r="O80" i="5"/>
  <c r="M86" i="5"/>
  <c r="O86" i="5" s="1"/>
  <c r="C86" i="5" s="1"/>
  <c r="L87" i="5"/>
  <c r="E168" i="5"/>
  <c r="F168" i="5" s="1"/>
  <c r="C168" i="5" s="1"/>
  <c r="H177" i="5"/>
  <c r="H176" i="5" s="1"/>
  <c r="I176" i="5" s="1"/>
  <c r="K190" i="5"/>
  <c r="L190" i="5" s="1"/>
  <c r="C190" i="5" s="1"/>
  <c r="K194" i="5"/>
  <c r="L194" i="5" s="1"/>
  <c r="C194" i="5" s="1"/>
  <c r="J199" i="5"/>
  <c r="N207" i="5"/>
  <c r="N198" i="5" s="1"/>
  <c r="G234" i="5"/>
  <c r="K254" i="5"/>
  <c r="K233" i="5" s="1"/>
  <c r="H261" i="5"/>
  <c r="H233" i="5" s="1"/>
  <c r="H287" i="5" s="1"/>
  <c r="C277" i="5"/>
  <c r="O278" i="5"/>
  <c r="J284" i="5"/>
  <c r="L285" i="5"/>
  <c r="F57" i="6"/>
  <c r="O57" i="6"/>
  <c r="N56" i="6"/>
  <c r="I79" i="6"/>
  <c r="C119" i="6"/>
  <c r="C131" i="6"/>
  <c r="J176" i="6"/>
  <c r="L176" i="6" s="1"/>
  <c r="L177" i="6"/>
  <c r="J70" i="5"/>
  <c r="I79" i="5"/>
  <c r="L80" i="5"/>
  <c r="C80" i="5" s="1"/>
  <c r="I87" i="5"/>
  <c r="C87" i="5" s="1"/>
  <c r="F134" i="5"/>
  <c r="C134" i="5" s="1"/>
  <c r="I169" i="5"/>
  <c r="I177" i="5"/>
  <c r="L178" i="5"/>
  <c r="C178" i="5" s="1"/>
  <c r="O191" i="5"/>
  <c r="C191" i="5" s="1"/>
  <c r="O195" i="5"/>
  <c r="C195" i="5" s="1"/>
  <c r="G199" i="5"/>
  <c r="O199" i="5"/>
  <c r="F208" i="5"/>
  <c r="C208" i="5" s="1"/>
  <c r="D234" i="5"/>
  <c r="L234" i="5"/>
  <c r="O255" i="5"/>
  <c r="C255" i="5" s="1"/>
  <c r="L262" i="5"/>
  <c r="C262" i="5" s="1"/>
  <c r="F272" i="5"/>
  <c r="J56" i="6"/>
  <c r="L57" i="6"/>
  <c r="F79" i="6"/>
  <c r="J78" i="6"/>
  <c r="L78" i="6" s="1"/>
  <c r="L79" i="6"/>
  <c r="C92" i="6"/>
  <c r="C106" i="6"/>
  <c r="E234" i="5"/>
  <c r="E233" i="5" s="1"/>
  <c r="E197" i="5" s="1"/>
  <c r="F282" i="5"/>
  <c r="C282" i="5" s="1"/>
  <c r="C293" i="5"/>
  <c r="C291" i="5" s="1"/>
  <c r="K24" i="6"/>
  <c r="C61" i="6"/>
  <c r="G78" i="6"/>
  <c r="G55" i="6" s="1"/>
  <c r="C98" i="6"/>
  <c r="C115" i="6"/>
  <c r="C154" i="6"/>
  <c r="O176" i="6"/>
  <c r="D198" i="6"/>
  <c r="F199" i="6"/>
  <c r="O274" i="5"/>
  <c r="C274" i="5" s="1"/>
  <c r="M272" i="5"/>
  <c r="C278" i="5"/>
  <c r="C285" i="5"/>
  <c r="C46" i="6"/>
  <c r="O56" i="6"/>
  <c r="C87" i="6"/>
  <c r="C144" i="6"/>
  <c r="C163" i="6"/>
  <c r="D176" i="6"/>
  <c r="F176" i="6" s="1"/>
  <c r="F177" i="6"/>
  <c r="C177" i="6" s="1"/>
  <c r="O177" i="6"/>
  <c r="N176" i="6"/>
  <c r="C182" i="6"/>
  <c r="C187" i="6"/>
  <c r="G190" i="6"/>
  <c r="I190" i="6" s="1"/>
  <c r="C195" i="6"/>
  <c r="F25" i="6"/>
  <c r="C25" i="6" s="1"/>
  <c r="L290" i="6"/>
  <c r="J289" i="6"/>
  <c r="L289" i="6" s="1"/>
  <c r="J30" i="6"/>
  <c r="H57" i="6"/>
  <c r="H56" i="6" s="1"/>
  <c r="N79" i="6"/>
  <c r="N78" i="6" s="1"/>
  <c r="H133" i="6"/>
  <c r="H78" i="6" s="1"/>
  <c r="E168" i="6"/>
  <c r="E78" i="6" s="1"/>
  <c r="E55" i="6" s="1"/>
  <c r="H177" i="6"/>
  <c r="H176" i="6" s="1"/>
  <c r="I176" i="6" s="1"/>
  <c r="K194" i="6"/>
  <c r="L194" i="6" s="1"/>
  <c r="C194" i="6" s="1"/>
  <c r="L199" i="6"/>
  <c r="I201" i="6"/>
  <c r="C201" i="6" s="1"/>
  <c r="G199" i="6"/>
  <c r="C203" i="6"/>
  <c r="M207" i="6"/>
  <c r="C211" i="6"/>
  <c r="O219" i="6"/>
  <c r="C223" i="6"/>
  <c r="G234" i="6"/>
  <c r="N234" i="6"/>
  <c r="N233" i="6" s="1"/>
  <c r="N197" i="6" s="1"/>
  <c r="O238" i="6"/>
  <c r="M234" i="6"/>
  <c r="E261" i="6"/>
  <c r="F262" i="6"/>
  <c r="C262" i="6" s="1"/>
  <c r="C268" i="6"/>
  <c r="F274" i="6"/>
  <c r="D272" i="6"/>
  <c r="N287" i="6"/>
  <c r="K21" i="7"/>
  <c r="G289" i="6"/>
  <c r="I289" i="6" s="1"/>
  <c r="I290" i="6"/>
  <c r="O25" i="6"/>
  <c r="I57" i="6"/>
  <c r="L58" i="6"/>
  <c r="C58" i="6" s="1"/>
  <c r="D70" i="6"/>
  <c r="F70" i="6" s="1"/>
  <c r="C70" i="6" s="1"/>
  <c r="O79" i="6"/>
  <c r="F80" i="6"/>
  <c r="C80" i="6" s="1"/>
  <c r="D86" i="6"/>
  <c r="F86" i="6" s="1"/>
  <c r="C86" i="6" s="1"/>
  <c r="O87" i="6"/>
  <c r="M133" i="6"/>
  <c r="O133" i="6" s="1"/>
  <c r="L134" i="6"/>
  <c r="C134" i="6" s="1"/>
  <c r="I169" i="6"/>
  <c r="C169" i="6" s="1"/>
  <c r="I177" i="6"/>
  <c r="L178" i="6"/>
  <c r="C178" i="6" s="1"/>
  <c r="O191" i="6"/>
  <c r="C191" i="6" s="1"/>
  <c r="C205" i="6"/>
  <c r="I208" i="6"/>
  <c r="C208" i="6" s="1"/>
  <c r="C213" i="6"/>
  <c r="C225" i="6"/>
  <c r="L236" i="6"/>
  <c r="C236" i="6" s="1"/>
  <c r="C242" i="6"/>
  <c r="K254" i="6"/>
  <c r="L254" i="6" s="1"/>
  <c r="L255" i="6"/>
  <c r="C256" i="6"/>
  <c r="G271" i="6"/>
  <c r="I271" i="6" s="1"/>
  <c r="D285" i="7"/>
  <c r="D50" i="7"/>
  <c r="E24" i="6"/>
  <c r="M24" i="6"/>
  <c r="O24" i="6" s="1"/>
  <c r="F290" i="6"/>
  <c r="D289" i="6"/>
  <c r="F289" i="6" s="1"/>
  <c r="O48" i="6"/>
  <c r="C48" i="6" s="1"/>
  <c r="M194" i="6"/>
  <c r="O194" i="6" s="1"/>
  <c r="E207" i="6"/>
  <c r="F207" i="6" s="1"/>
  <c r="C219" i="6"/>
  <c r="C238" i="6"/>
  <c r="C249" i="6"/>
  <c r="G254" i="6"/>
  <c r="I254" i="6" s="1"/>
  <c r="I255" i="6"/>
  <c r="C255" i="6" s="1"/>
  <c r="O254" i="6"/>
  <c r="M289" i="6"/>
  <c r="O289" i="6" s="1"/>
  <c r="O290" i="6"/>
  <c r="L208" i="6"/>
  <c r="K207" i="6"/>
  <c r="K198" i="6" s="1"/>
  <c r="F234" i="6"/>
  <c r="E233" i="6"/>
  <c r="C254" i="6"/>
  <c r="I274" i="6"/>
  <c r="H272" i="6"/>
  <c r="H271" i="6" s="1"/>
  <c r="H285" i="7"/>
  <c r="H50" i="7"/>
  <c r="L241" i="6"/>
  <c r="C241" i="6" s="1"/>
  <c r="C246" i="6"/>
  <c r="C258" i="6"/>
  <c r="D261" i="6"/>
  <c r="H261" i="6"/>
  <c r="H233" i="6" s="1"/>
  <c r="H287" i="6" s="1"/>
  <c r="C270" i="6"/>
  <c r="F284" i="6"/>
  <c r="I291" i="6"/>
  <c r="C293" i="6"/>
  <c r="J287" i="7"/>
  <c r="J286" i="7" s="1"/>
  <c r="J21" i="7"/>
  <c r="N287" i="7"/>
  <c r="N286" i="7" s="1"/>
  <c r="N21" i="7"/>
  <c r="C28" i="7"/>
  <c r="L27" i="7"/>
  <c r="C45" i="7"/>
  <c r="L54" i="7"/>
  <c r="L53" i="7" s="1"/>
  <c r="I58" i="7"/>
  <c r="C63" i="7"/>
  <c r="I67" i="7"/>
  <c r="C74" i="7"/>
  <c r="I284" i="6"/>
  <c r="F287" i="7"/>
  <c r="F21" i="7"/>
  <c r="C22" i="7"/>
  <c r="K234" i="6"/>
  <c r="C250" i="6"/>
  <c r="O274" i="6"/>
  <c r="M272" i="6"/>
  <c r="O278" i="6"/>
  <c r="C278" i="6" s="1"/>
  <c r="O282" i="6"/>
  <c r="C282" i="6" s="1"/>
  <c r="I22" i="7"/>
  <c r="C23" i="7"/>
  <c r="J52" i="7"/>
  <c r="G55" i="7"/>
  <c r="G54" i="7" s="1"/>
  <c r="G53" i="7" s="1"/>
  <c r="G52" i="7" s="1"/>
  <c r="G51" i="7" s="1"/>
  <c r="I57" i="7"/>
  <c r="I55" i="7" s="1"/>
  <c r="C71" i="7"/>
  <c r="O83" i="7"/>
  <c r="C89" i="7"/>
  <c r="J272" i="6"/>
  <c r="C291" i="6"/>
  <c r="C44" i="7"/>
  <c r="I43" i="7"/>
  <c r="C43" i="7" s="1"/>
  <c r="O54" i="7"/>
  <c r="O53" i="7" s="1"/>
  <c r="C59" i="7"/>
  <c r="C61" i="7"/>
  <c r="F58" i="7"/>
  <c r="C58" i="7" s="1"/>
  <c r="I69" i="7"/>
  <c r="I76" i="7"/>
  <c r="C168" i="7"/>
  <c r="I166" i="7"/>
  <c r="I165" i="7" s="1"/>
  <c r="I175" i="7"/>
  <c r="I174" i="7" s="1"/>
  <c r="I173" i="7" s="1"/>
  <c r="C176" i="7"/>
  <c r="I187" i="7"/>
  <c r="C187" i="7" s="1"/>
  <c r="C188" i="7"/>
  <c r="C248" i="7"/>
  <c r="F246" i="7"/>
  <c r="C267" i="7"/>
  <c r="I263" i="7"/>
  <c r="H284" i="7"/>
  <c r="C296" i="7"/>
  <c r="D21" i="7"/>
  <c r="H21" i="7"/>
  <c r="L21" i="7"/>
  <c r="C57" i="7"/>
  <c r="C77" i="7"/>
  <c r="C104" i="7"/>
  <c r="F112" i="7"/>
  <c r="C112" i="7" s="1"/>
  <c r="C124" i="7"/>
  <c r="C132" i="7"/>
  <c r="I136" i="7"/>
  <c r="F136" i="7"/>
  <c r="C136" i="7" s="1"/>
  <c r="C142" i="7"/>
  <c r="C145" i="7"/>
  <c r="F144" i="7"/>
  <c r="F151" i="7"/>
  <c r="I151" i="7"/>
  <c r="C152" i="7"/>
  <c r="C155" i="7"/>
  <c r="C166" i="7"/>
  <c r="C192" i="7"/>
  <c r="C260" i="7"/>
  <c r="F259" i="7"/>
  <c r="F69" i="7"/>
  <c r="I95" i="7"/>
  <c r="I83" i="7" s="1"/>
  <c r="L95" i="7"/>
  <c r="L83" i="7" s="1"/>
  <c r="C111" i="7"/>
  <c r="O112" i="7"/>
  <c r="I116" i="7"/>
  <c r="I122" i="7"/>
  <c r="C122" i="7" s="1"/>
  <c r="F128" i="7"/>
  <c r="C128" i="7" s="1"/>
  <c r="C139" i="7"/>
  <c r="C143" i="7"/>
  <c r="C147" i="7"/>
  <c r="C159" i="7"/>
  <c r="N174" i="7"/>
  <c r="N173" i="7" s="1"/>
  <c r="N52" i="7" s="1"/>
  <c r="N51" i="7" s="1"/>
  <c r="O175" i="7"/>
  <c r="O174" i="7" s="1"/>
  <c r="O173" i="7" s="1"/>
  <c r="C179" i="7"/>
  <c r="I179" i="7"/>
  <c r="C180" i="7"/>
  <c r="C183" i="7"/>
  <c r="K284" i="7"/>
  <c r="D284" i="7"/>
  <c r="F84" i="7"/>
  <c r="F95" i="7"/>
  <c r="C95" i="7" s="1"/>
  <c r="C100" i="7"/>
  <c r="L103" i="7"/>
  <c r="C103" i="7" s="1"/>
  <c r="F116" i="7"/>
  <c r="C116" i="7" s="1"/>
  <c r="C120" i="7"/>
  <c r="E130" i="7"/>
  <c r="E75" i="7" s="1"/>
  <c r="E52" i="7" s="1"/>
  <c r="I130" i="7"/>
  <c r="L144" i="7"/>
  <c r="L130" i="7" s="1"/>
  <c r="O151" i="7"/>
  <c r="O130" i="7" s="1"/>
  <c r="C161" i="7"/>
  <c r="F160" i="7"/>
  <c r="C160" i="7" s="1"/>
  <c r="C165" i="7"/>
  <c r="F174" i="7"/>
  <c r="C185" i="7"/>
  <c r="F184" i="7"/>
  <c r="C184" i="7" s="1"/>
  <c r="C191" i="7"/>
  <c r="C201" i="7"/>
  <c r="F196" i="7"/>
  <c r="C167" i="7"/>
  <c r="K194" i="7"/>
  <c r="K51" i="7" s="1"/>
  <c r="C197" i="7"/>
  <c r="C200" i="7"/>
  <c r="I198" i="7"/>
  <c r="I196" i="7" s="1"/>
  <c r="I195" i="7" s="1"/>
  <c r="C203" i="7"/>
  <c r="O205" i="7"/>
  <c r="C217" i="7"/>
  <c r="F216" i="7"/>
  <c r="O216" i="7"/>
  <c r="L231" i="7"/>
  <c r="J231" i="7"/>
  <c r="J230" i="7" s="1"/>
  <c r="J194" i="7" s="1"/>
  <c r="I246" i="7"/>
  <c r="C247" i="7"/>
  <c r="C250" i="7"/>
  <c r="C254" i="7"/>
  <c r="C262" i="7"/>
  <c r="E269" i="7"/>
  <c r="E268" i="7" s="1"/>
  <c r="E284" i="7" s="1"/>
  <c r="C272" i="7"/>
  <c r="F271" i="7"/>
  <c r="C271" i="7" s="1"/>
  <c r="G284" i="7"/>
  <c r="C283" i="7"/>
  <c r="I281" i="7"/>
  <c r="C295" i="7"/>
  <c r="C198" i="7"/>
  <c r="C207" i="7"/>
  <c r="C209" i="7"/>
  <c r="F205" i="7"/>
  <c r="C219" i="7"/>
  <c r="C228" i="7"/>
  <c r="F227" i="7"/>
  <c r="C227" i="7" s="1"/>
  <c r="C238" i="7"/>
  <c r="I238" i="7"/>
  <c r="I231" i="7" s="1"/>
  <c r="I230" i="7" s="1"/>
  <c r="C239" i="7"/>
  <c r="C242" i="7"/>
  <c r="M258" i="7"/>
  <c r="M230" i="7" s="1"/>
  <c r="L258" i="7"/>
  <c r="C264" i="7"/>
  <c r="F263" i="7"/>
  <c r="C263" i="7" s="1"/>
  <c r="L269" i="7"/>
  <c r="L268" i="7" s="1"/>
  <c r="C274" i="7"/>
  <c r="C280" i="7"/>
  <c r="F279" i="7"/>
  <c r="C279" i="7" s="1"/>
  <c r="C193" i="7"/>
  <c r="O196" i="7"/>
  <c r="C208" i="7"/>
  <c r="I205" i="7"/>
  <c r="I204" i="7" s="1"/>
  <c r="L216" i="7"/>
  <c r="L204" i="7" s="1"/>
  <c r="L195" i="7" s="1"/>
  <c r="C223" i="7"/>
  <c r="E230" i="7"/>
  <c r="C232" i="7"/>
  <c r="F231" i="7"/>
  <c r="C236" i="7"/>
  <c r="F235" i="7"/>
  <c r="C235" i="7" s="1"/>
  <c r="O246" i="7"/>
  <c r="O231" i="7" s="1"/>
  <c r="O230" i="7" s="1"/>
  <c r="I258" i="7"/>
  <c r="N284" i="7"/>
  <c r="C276" i="7"/>
  <c r="F275" i="7"/>
  <c r="C275" i="7" s="1"/>
  <c r="C292" i="7"/>
  <c r="F288" i="7"/>
  <c r="C288" i="7" s="1"/>
  <c r="O286" i="7"/>
  <c r="C234" i="7"/>
  <c r="F251" i="7"/>
  <c r="C251" i="7" s="1"/>
  <c r="C270" i="7"/>
  <c r="C282" i="7"/>
  <c r="K50" i="7" l="1"/>
  <c r="K285" i="7"/>
  <c r="I54" i="7"/>
  <c r="I53" i="7" s="1"/>
  <c r="C55" i="7"/>
  <c r="I194" i="7"/>
  <c r="I55" i="5"/>
  <c r="M194" i="7"/>
  <c r="M51" i="7" s="1"/>
  <c r="M284" i="7"/>
  <c r="L75" i="7"/>
  <c r="O75" i="7"/>
  <c r="N197" i="5"/>
  <c r="N54" i="5" s="1"/>
  <c r="O198" i="5"/>
  <c r="N287" i="5"/>
  <c r="L198" i="6"/>
  <c r="N50" i="7"/>
  <c r="N285" i="7"/>
  <c r="K287" i="5"/>
  <c r="K197" i="5"/>
  <c r="L233" i="5"/>
  <c r="C205" i="7"/>
  <c r="F204" i="7"/>
  <c r="C144" i="7"/>
  <c r="C246" i="7"/>
  <c r="J271" i="6"/>
  <c r="L272" i="6"/>
  <c r="I287" i="7"/>
  <c r="I286" i="7" s="1"/>
  <c r="I21" i="7"/>
  <c r="K233" i="6"/>
  <c r="L234" i="6"/>
  <c r="F54" i="7"/>
  <c r="C21" i="7"/>
  <c r="C284" i="6"/>
  <c r="G198" i="6"/>
  <c r="I199" i="6"/>
  <c r="K190" i="6"/>
  <c r="L207" i="6"/>
  <c r="C79" i="6"/>
  <c r="L56" i="6"/>
  <c r="J55" i="6"/>
  <c r="I199" i="5"/>
  <c r="G198" i="5"/>
  <c r="C57" i="6"/>
  <c r="L284" i="5"/>
  <c r="C284" i="5" s="1"/>
  <c r="J198" i="5"/>
  <c r="L199" i="5"/>
  <c r="J290" i="5"/>
  <c r="M78" i="5"/>
  <c r="O78" i="5" s="1"/>
  <c r="O207" i="5"/>
  <c r="M56" i="5"/>
  <c r="K55" i="5"/>
  <c r="K54" i="5" s="1"/>
  <c r="C58" i="5"/>
  <c r="E194" i="7"/>
  <c r="E51" i="7" s="1"/>
  <c r="J284" i="7"/>
  <c r="L230" i="7"/>
  <c r="L194" i="7" s="1"/>
  <c r="O204" i="7"/>
  <c r="F269" i="7"/>
  <c r="C175" i="7"/>
  <c r="F130" i="7"/>
  <c r="C130" i="7" s="1"/>
  <c r="C69" i="7"/>
  <c r="F67" i="7"/>
  <c r="C67" i="7" s="1"/>
  <c r="O52" i="7"/>
  <c r="J51" i="7"/>
  <c r="O272" i="6"/>
  <c r="M271" i="6"/>
  <c r="C287" i="7"/>
  <c r="I272" i="6"/>
  <c r="F272" i="6"/>
  <c r="D271" i="6"/>
  <c r="H55" i="6"/>
  <c r="H54" i="6" s="1"/>
  <c r="C199" i="6"/>
  <c r="H197" i="6"/>
  <c r="F168" i="6"/>
  <c r="C168" i="6" s="1"/>
  <c r="D78" i="6"/>
  <c r="F78" i="6" s="1"/>
  <c r="I56" i="6"/>
  <c r="F234" i="5"/>
  <c r="D233" i="5"/>
  <c r="M190" i="6"/>
  <c r="O190" i="6" s="1"/>
  <c r="M78" i="6"/>
  <c r="D56" i="6"/>
  <c r="O176" i="5"/>
  <c r="C176" i="5" s="1"/>
  <c r="D56" i="5"/>
  <c r="F57" i="5"/>
  <c r="C57" i="5" s="1"/>
  <c r="O195" i="7"/>
  <c r="O194" i="7" s="1"/>
  <c r="F173" i="7"/>
  <c r="C173" i="7" s="1"/>
  <c r="C174" i="7"/>
  <c r="C259" i="7"/>
  <c r="F258" i="7"/>
  <c r="C258" i="7" s="1"/>
  <c r="F286" i="7"/>
  <c r="C286" i="7" s="1"/>
  <c r="I261" i="6"/>
  <c r="C274" i="6"/>
  <c r="G233" i="6"/>
  <c r="I234" i="6"/>
  <c r="C234" i="6" s="1"/>
  <c r="O207" i="6"/>
  <c r="C207" i="6" s="1"/>
  <c r="M198" i="6"/>
  <c r="C290" i="6"/>
  <c r="C289" i="6" s="1"/>
  <c r="L70" i="5"/>
  <c r="C70" i="5" s="1"/>
  <c r="J56" i="5"/>
  <c r="J287" i="5" s="1"/>
  <c r="L287" i="5" s="1"/>
  <c r="N55" i="6"/>
  <c r="N54" i="6" s="1"/>
  <c r="G233" i="5"/>
  <c r="I234" i="5"/>
  <c r="C207" i="5"/>
  <c r="H197" i="5"/>
  <c r="H54" i="5" s="1"/>
  <c r="L78" i="5"/>
  <c r="E78" i="5"/>
  <c r="C231" i="7"/>
  <c r="F230" i="7"/>
  <c r="C230" i="7" s="1"/>
  <c r="C216" i="7"/>
  <c r="F195" i="7"/>
  <c r="C196" i="7"/>
  <c r="F83" i="7"/>
  <c r="C84" i="7"/>
  <c r="C281" i="7"/>
  <c r="C151" i="7"/>
  <c r="I75" i="7"/>
  <c r="I284" i="7" s="1"/>
  <c r="C76" i="7"/>
  <c r="G285" i="7"/>
  <c r="G50" i="7"/>
  <c r="L52" i="7"/>
  <c r="C27" i="7"/>
  <c r="F261" i="6"/>
  <c r="C261" i="6" s="1"/>
  <c r="D233" i="6"/>
  <c r="F233" i="6" s="1"/>
  <c r="O234" i="6"/>
  <c r="M233" i="6"/>
  <c r="O233" i="6" s="1"/>
  <c r="J24" i="6"/>
  <c r="L24" i="6" s="1"/>
  <c r="L30" i="6"/>
  <c r="C30" i="6" s="1"/>
  <c r="C176" i="6"/>
  <c r="M271" i="5"/>
  <c r="O272" i="5"/>
  <c r="C272" i="5" s="1"/>
  <c r="I78" i="6"/>
  <c r="I133" i="6"/>
  <c r="C133" i="6" s="1"/>
  <c r="E198" i="6"/>
  <c r="F198" i="6" s="1"/>
  <c r="C177" i="5"/>
  <c r="F198" i="5"/>
  <c r="D197" i="5"/>
  <c r="F197" i="5" s="1"/>
  <c r="C290" i="5"/>
  <c r="C289" i="5" s="1"/>
  <c r="C133" i="5"/>
  <c r="C79" i="5"/>
  <c r="E285" i="7" l="1"/>
  <c r="E50" i="7"/>
  <c r="N53" i="5"/>
  <c r="N288" i="5"/>
  <c r="H288" i="5"/>
  <c r="H53" i="5"/>
  <c r="C195" i="7"/>
  <c r="F194" i="7"/>
  <c r="C194" i="7" s="1"/>
  <c r="E287" i="5"/>
  <c r="E55" i="5"/>
  <c r="E54" i="5" s="1"/>
  <c r="M197" i="6"/>
  <c r="O197" i="6" s="1"/>
  <c r="O198" i="6"/>
  <c r="D55" i="6"/>
  <c r="F56" i="6"/>
  <c r="C56" i="6" s="1"/>
  <c r="C234" i="5"/>
  <c r="F271" i="6"/>
  <c r="D287" i="6"/>
  <c r="J50" i="7"/>
  <c r="J285" i="7"/>
  <c r="K53" i="5"/>
  <c r="K288" i="5"/>
  <c r="J197" i="5"/>
  <c r="L197" i="5" s="1"/>
  <c r="L198" i="5"/>
  <c r="G197" i="5"/>
  <c r="I198" i="5"/>
  <c r="G197" i="6"/>
  <c r="I198" i="6"/>
  <c r="C198" i="6" s="1"/>
  <c r="C204" i="7"/>
  <c r="M50" i="7"/>
  <c r="M285" i="7"/>
  <c r="C198" i="5"/>
  <c r="I233" i="5"/>
  <c r="G287" i="5"/>
  <c r="I287" i="5" s="1"/>
  <c r="O78" i="6"/>
  <c r="M55" i="6"/>
  <c r="C272" i="6"/>
  <c r="O51" i="7"/>
  <c r="F78" i="5"/>
  <c r="C78" i="5" s="1"/>
  <c r="J289" i="5"/>
  <c r="L289" i="5" s="1"/>
  <c r="L290" i="5"/>
  <c r="C199" i="5"/>
  <c r="L233" i="6"/>
  <c r="K287" i="6"/>
  <c r="L271" i="6"/>
  <c r="J197" i="6"/>
  <c r="J54" i="6" s="1"/>
  <c r="J287" i="6"/>
  <c r="L287" i="6" s="1"/>
  <c r="L284" i="7"/>
  <c r="I52" i="7"/>
  <c r="I51" i="7" s="1"/>
  <c r="L51" i="7"/>
  <c r="C83" i="7"/>
  <c r="F75" i="7"/>
  <c r="C75" i="7" s="1"/>
  <c r="N53" i="6"/>
  <c r="N288" i="6"/>
  <c r="D197" i="6"/>
  <c r="D55" i="5"/>
  <c r="F56" i="5"/>
  <c r="C56" i="5" s="1"/>
  <c r="O271" i="6"/>
  <c r="M287" i="6"/>
  <c r="O287" i="6" s="1"/>
  <c r="F268" i="7"/>
  <c r="C269" i="7"/>
  <c r="M55" i="5"/>
  <c r="O56" i="5"/>
  <c r="K55" i="6"/>
  <c r="K54" i="6" s="1"/>
  <c r="L190" i="6"/>
  <c r="C190" i="6" s="1"/>
  <c r="I55" i="6"/>
  <c r="K197" i="6"/>
  <c r="E197" i="6"/>
  <c r="E54" i="6" s="1"/>
  <c r="E287" i="6"/>
  <c r="O271" i="5"/>
  <c r="C271" i="5" s="1"/>
  <c r="M287" i="5"/>
  <c r="O287" i="5" s="1"/>
  <c r="M197" i="5"/>
  <c r="O197" i="5" s="1"/>
  <c r="L56" i="5"/>
  <c r="J55" i="5"/>
  <c r="I233" i="6"/>
  <c r="C233" i="6" s="1"/>
  <c r="G287" i="6"/>
  <c r="I287" i="6" s="1"/>
  <c r="F233" i="5"/>
  <c r="D287" i="5"/>
  <c r="F287" i="5" s="1"/>
  <c r="C78" i="6"/>
  <c r="H288" i="6"/>
  <c r="H53" i="6"/>
  <c r="C54" i="7"/>
  <c r="F53" i="7"/>
  <c r="O284" i="7"/>
  <c r="J53" i="6" l="1"/>
  <c r="L54" i="6"/>
  <c r="J288" i="6"/>
  <c r="K53" i="6"/>
  <c r="K288" i="6"/>
  <c r="I197" i="5"/>
  <c r="C197" i="5" s="1"/>
  <c r="G54" i="5"/>
  <c r="C271" i="6"/>
  <c r="C287" i="6" s="1"/>
  <c r="F52" i="7"/>
  <c r="C53" i="7"/>
  <c r="J54" i="5"/>
  <c r="L55" i="5"/>
  <c r="C268" i="7"/>
  <c r="F284" i="7"/>
  <c r="C284" i="7" s="1"/>
  <c r="D54" i="5"/>
  <c r="F55" i="5"/>
  <c r="C55" i="5" s="1"/>
  <c r="I285" i="7"/>
  <c r="I50" i="7"/>
  <c r="I197" i="6"/>
  <c r="G54" i="6"/>
  <c r="E288" i="5"/>
  <c r="E53" i="5"/>
  <c r="E288" i="6"/>
  <c r="E53" i="6"/>
  <c r="M54" i="5"/>
  <c r="O55" i="5"/>
  <c r="L50" i="7"/>
  <c r="L285" i="7"/>
  <c r="L55" i="6"/>
  <c r="L197" i="6"/>
  <c r="M54" i="6"/>
  <c r="O55" i="6"/>
  <c r="C233" i="5"/>
  <c r="C287" i="5" s="1"/>
  <c r="F197" i="6"/>
  <c r="C197" i="6" s="1"/>
  <c r="O50" i="7"/>
  <c r="O285" i="7"/>
  <c r="F287" i="6"/>
  <c r="D54" i="6"/>
  <c r="F55" i="6"/>
  <c r="M53" i="5" l="1"/>
  <c r="O53" i="5" s="1"/>
  <c r="O54" i="5"/>
  <c r="M288" i="5"/>
  <c r="O288" i="5" s="1"/>
  <c r="C55" i="6"/>
  <c r="M53" i="6"/>
  <c r="O53" i="6" s="1"/>
  <c r="O54" i="6"/>
  <c r="M288" i="6"/>
  <c r="O288" i="6" s="1"/>
  <c r="F54" i="5"/>
  <c r="D28" i="5"/>
  <c r="D288" i="5" s="1"/>
  <c r="F288" i="5" s="1"/>
  <c r="C288" i="5" s="1"/>
  <c r="D53" i="5"/>
  <c r="F53" i="5" s="1"/>
  <c r="J53" i="5"/>
  <c r="L53" i="5" s="1"/>
  <c r="L54" i="5"/>
  <c r="J288" i="5"/>
  <c r="L288" i="5" s="1"/>
  <c r="G288" i="5"/>
  <c r="I288" i="5" s="1"/>
  <c r="G53" i="5"/>
  <c r="I53" i="5" s="1"/>
  <c r="I54" i="5"/>
  <c r="F51" i="7"/>
  <c r="C52" i="7"/>
  <c r="G288" i="6"/>
  <c r="I288" i="6" s="1"/>
  <c r="G53" i="6"/>
  <c r="I53" i="6" s="1"/>
  <c r="I54" i="6"/>
  <c r="F54" i="6"/>
  <c r="D28" i="6"/>
  <c r="D53" i="6"/>
  <c r="F53" i="6" s="1"/>
  <c r="C53" i="6" s="1"/>
  <c r="L288" i="6"/>
  <c r="L53" i="6"/>
  <c r="F28" i="6" l="1"/>
  <c r="C28" i="6" s="1"/>
  <c r="D24" i="6"/>
  <c r="F24" i="6" s="1"/>
  <c r="C24" i="6" s="1"/>
  <c r="C54" i="6"/>
  <c r="F28" i="5"/>
  <c r="C28" i="5" s="1"/>
  <c r="D24" i="5"/>
  <c r="F24" i="5" s="1"/>
  <c r="C24" i="5" s="1"/>
  <c r="D288" i="6"/>
  <c r="F288" i="6" s="1"/>
  <c r="C288" i="6" s="1"/>
  <c r="C53" i="5"/>
  <c r="F285" i="7"/>
  <c r="C285" i="7" s="1"/>
  <c r="C51" i="7"/>
  <c r="F50" i="7"/>
  <c r="C50" i="7" s="1"/>
  <c r="C54" i="5"/>
  <c r="J138" i="4" l="1"/>
  <c r="J24" i="4"/>
  <c r="D138" i="4"/>
  <c r="O296" i="4"/>
  <c r="L296" i="4"/>
  <c r="I296" i="4"/>
  <c r="F296" i="4"/>
  <c r="O295" i="4"/>
  <c r="L295" i="4"/>
  <c r="I295" i="4"/>
  <c r="F295" i="4"/>
  <c r="O294" i="4"/>
  <c r="L294" i="4"/>
  <c r="I294" i="4"/>
  <c r="F294" i="4"/>
  <c r="O293" i="4"/>
  <c r="L293" i="4"/>
  <c r="I293" i="4"/>
  <c r="F293" i="4"/>
  <c r="O292" i="4"/>
  <c r="L292" i="4"/>
  <c r="I292" i="4"/>
  <c r="F292" i="4"/>
  <c r="O291" i="4"/>
  <c r="L291" i="4"/>
  <c r="I291" i="4"/>
  <c r="F291" i="4"/>
  <c r="O290" i="4"/>
  <c r="L290" i="4"/>
  <c r="I290" i="4"/>
  <c r="F290" i="4"/>
  <c r="O289" i="4"/>
  <c r="L289" i="4"/>
  <c r="I289" i="4"/>
  <c r="F289" i="4"/>
  <c r="N288" i="4"/>
  <c r="M288" i="4"/>
  <c r="K288" i="4"/>
  <c r="J288" i="4"/>
  <c r="H288" i="4"/>
  <c r="G288" i="4"/>
  <c r="E288" i="4"/>
  <c r="D288" i="4"/>
  <c r="O283" i="4"/>
  <c r="L283" i="4"/>
  <c r="I283" i="4"/>
  <c r="F283" i="4"/>
  <c r="O282" i="4"/>
  <c r="L282" i="4"/>
  <c r="I282" i="4"/>
  <c r="F282" i="4"/>
  <c r="N281" i="4"/>
  <c r="M281" i="4"/>
  <c r="K281" i="4"/>
  <c r="J281" i="4"/>
  <c r="H281" i="4"/>
  <c r="G281" i="4"/>
  <c r="E281" i="4"/>
  <c r="D281" i="4"/>
  <c r="O280" i="4"/>
  <c r="L280" i="4"/>
  <c r="I280" i="4"/>
  <c r="F280" i="4"/>
  <c r="N279" i="4"/>
  <c r="M279" i="4"/>
  <c r="K279" i="4"/>
  <c r="J279" i="4"/>
  <c r="H279" i="4"/>
  <c r="G279" i="4"/>
  <c r="E279" i="4"/>
  <c r="D279" i="4"/>
  <c r="O278" i="4"/>
  <c r="L278" i="4"/>
  <c r="I278" i="4"/>
  <c r="F278" i="4"/>
  <c r="O277" i="4"/>
  <c r="L277" i="4"/>
  <c r="I277" i="4"/>
  <c r="F277" i="4"/>
  <c r="O276" i="4"/>
  <c r="L276" i="4"/>
  <c r="I276" i="4"/>
  <c r="F276" i="4"/>
  <c r="N275" i="4"/>
  <c r="M275" i="4"/>
  <c r="K275" i="4"/>
  <c r="J275" i="4"/>
  <c r="H275" i="4"/>
  <c r="G275" i="4"/>
  <c r="E275" i="4"/>
  <c r="D275" i="4"/>
  <c r="O274" i="4"/>
  <c r="L274" i="4"/>
  <c r="I274" i="4"/>
  <c r="F274" i="4"/>
  <c r="O273" i="4"/>
  <c r="L273" i="4"/>
  <c r="I273" i="4"/>
  <c r="F273" i="4"/>
  <c r="O272" i="4"/>
  <c r="L272" i="4"/>
  <c r="I272" i="4"/>
  <c r="F272" i="4"/>
  <c r="N271" i="4"/>
  <c r="M271" i="4"/>
  <c r="M269" i="4" s="1"/>
  <c r="K271" i="4"/>
  <c r="J271" i="4"/>
  <c r="L271" i="4" s="1"/>
  <c r="H271" i="4"/>
  <c r="G271" i="4"/>
  <c r="G269" i="4" s="1"/>
  <c r="G268" i="4" s="1"/>
  <c r="E271" i="4"/>
  <c r="D271" i="4"/>
  <c r="O270" i="4"/>
  <c r="L270" i="4"/>
  <c r="I270" i="4"/>
  <c r="F270" i="4"/>
  <c r="K269" i="4"/>
  <c r="K268" i="4" s="1"/>
  <c r="O267" i="4"/>
  <c r="L267" i="4"/>
  <c r="I267" i="4"/>
  <c r="F267" i="4"/>
  <c r="O266" i="4"/>
  <c r="L266" i="4"/>
  <c r="I266" i="4"/>
  <c r="F266" i="4"/>
  <c r="O265" i="4"/>
  <c r="L265" i="4"/>
  <c r="I265" i="4"/>
  <c r="F265" i="4"/>
  <c r="O264" i="4"/>
  <c r="L264" i="4"/>
  <c r="I264" i="4"/>
  <c r="F264" i="4"/>
  <c r="N263" i="4"/>
  <c r="M263" i="4"/>
  <c r="O263" i="4" s="1"/>
  <c r="K263" i="4"/>
  <c r="J263" i="4"/>
  <c r="L263" i="4" s="1"/>
  <c r="H263" i="4"/>
  <c r="G263" i="4"/>
  <c r="E263" i="4"/>
  <c r="D263" i="4"/>
  <c r="O262" i="4"/>
  <c r="L262" i="4"/>
  <c r="I262" i="4"/>
  <c r="F262" i="4"/>
  <c r="O261" i="4"/>
  <c r="L261" i="4"/>
  <c r="I261" i="4"/>
  <c r="F261" i="4"/>
  <c r="O260" i="4"/>
  <c r="L260" i="4"/>
  <c r="I260" i="4"/>
  <c r="F260" i="4"/>
  <c r="N259" i="4"/>
  <c r="M259" i="4"/>
  <c r="K259" i="4"/>
  <c r="K258" i="4" s="1"/>
  <c r="J259" i="4"/>
  <c r="J258" i="4" s="1"/>
  <c r="H259" i="4"/>
  <c r="G259" i="4"/>
  <c r="E259" i="4"/>
  <c r="D259" i="4"/>
  <c r="N258" i="4"/>
  <c r="O257" i="4"/>
  <c r="L257" i="4"/>
  <c r="I257" i="4"/>
  <c r="F257" i="4"/>
  <c r="O256" i="4"/>
  <c r="L256" i="4"/>
  <c r="I256" i="4"/>
  <c r="F256" i="4"/>
  <c r="O255" i="4"/>
  <c r="L255" i="4"/>
  <c r="I255" i="4"/>
  <c r="F255" i="4"/>
  <c r="O254" i="4"/>
  <c r="L254" i="4"/>
  <c r="I254" i="4"/>
  <c r="F254" i="4"/>
  <c r="O253" i="4"/>
  <c r="L253" i="4"/>
  <c r="I253" i="4"/>
  <c r="F253" i="4"/>
  <c r="N252" i="4"/>
  <c r="M252" i="4"/>
  <c r="K252" i="4"/>
  <c r="K251" i="4" s="1"/>
  <c r="J252" i="4"/>
  <c r="J251" i="4" s="1"/>
  <c r="H252" i="4"/>
  <c r="H251" i="4" s="1"/>
  <c r="G252" i="4"/>
  <c r="E252" i="4"/>
  <c r="E251" i="4" s="1"/>
  <c r="D252" i="4"/>
  <c r="N251" i="4"/>
  <c r="M251" i="4"/>
  <c r="D251" i="4"/>
  <c r="O250" i="4"/>
  <c r="L250" i="4"/>
  <c r="I250" i="4"/>
  <c r="F250" i="4"/>
  <c r="O249" i="4"/>
  <c r="L249" i="4"/>
  <c r="I249" i="4"/>
  <c r="F249" i="4"/>
  <c r="O248" i="4"/>
  <c r="L248" i="4"/>
  <c r="I248" i="4"/>
  <c r="F248" i="4"/>
  <c r="O247" i="4"/>
  <c r="L247" i="4"/>
  <c r="I247" i="4"/>
  <c r="F247" i="4"/>
  <c r="N246" i="4"/>
  <c r="M246" i="4"/>
  <c r="K246" i="4"/>
  <c r="J246" i="4"/>
  <c r="H246" i="4"/>
  <c r="G246" i="4"/>
  <c r="E246" i="4"/>
  <c r="D246" i="4"/>
  <c r="O245" i="4"/>
  <c r="L245" i="4"/>
  <c r="I245" i="4"/>
  <c r="F245" i="4"/>
  <c r="O244" i="4"/>
  <c r="L244" i="4"/>
  <c r="I244" i="4"/>
  <c r="F244" i="4"/>
  <c r="O243" i="4"/>
  <c r="L243" i="4"/>
  <c r="I243" i="4"/>
  <c r="F243" i="4"/>
  <c r="O242" i="4"/>
  <c r="L242" i="4"/>
  <c r="I242" i="4"/>
  <c r="F242" i="4"/>
  <c r="O241" i="4"/>
  <c r="L241" i="4"/>
  <c r="I241" i="4"/>
  <c r="F241" i="4"/>
  <c r="O240" i="4"/>
  <c r="L240" i="4"/>
  <c r="I240" i="4"/>
  <c r="F240" i="4"/>
  <c r="O239" i="4"/>
  <c r="L239" i="4"/>
  <c r="I239" i="4"/>
  <c r="F239" i="4"/>
  <c r="N238" i="4"/>
  <c r="M238" i="4"/>
  <c r="K238" i="4"/>
  <c r="J238" i="4"/>
  <c r="H238" i="4"/>
  <c r="G238" i="4"/>
  <c r="I238" i="4" s="1"/>
  <c r="E238" i="4"/>
  <c r="D238" i="4"/>
  <c r="O237" i="4"/>
  <c r="L237" i="4"/>
  <c r="I237" i="4"/>
  <c r="F237" i="4"/>
  <c r="O236" i="4"/>
  <c r="L236" i="4"/>
  <c r="I236" i="4"/>
  <c r="F236" i="4"/>
  <c r="N235" i="4"/>
  <c r="M235" i="4"/>
  <c r="K235" i="4"/>
  <c r="J235" i="4"/>
  <c r="H235" i="4"/>
  <c r="G235" i="4"/>
  <c r="E235" i="4"/>
  <c r="D235" i="4"/>
  <c r="O234" i="4"/>
  <c r="L234" i="4"/>
  <c r="I234" i="4"/>
  <c r="F234" i="4"/>
  <c r="N233" i="4"/>
  <c r="M233" i="4"/>
  <c r="K233" i="4"/>
  <c r="K231" i="4" s="1"/>
  <c r="J233" i="4"/>
  <c r="H233" i="4"/>
  <c r="G233" i="4"/>
  <c r="E233" i="4"/>
  <c r="D233" i="4"/>
  <c r="O232" i="4"/>
  <c r="L232" i="4"/>
  <c r="I232" i="4"/>
  <c r="F232" i="4"/>
  <c r="O229" i="4"/>
  <c r="L229" i="4"/>
  <c r="I229" i="4"/>
  <c r="F229" i="4"/>
  <c r="O228" i="4"/>
  <c r="L228" i="4"/>
  <c r="I228" i="4"/>
  <c r="F228" i="4"/>
  <c r="N227" i="4"/>
  <c r="M227" i="4"/>
  <c r="K227" i="4"/>
  <c r="J227" i="4"/>
  <c r="H227" i="4"/>
  <c r="G227" i="4"/>
  <c r="E227" i="4"/>
  <c r="D227" i="4"/>
  <c r="O226" i="4"/>
  <c r="L226" i="4"/>
  <c r="I226" i="4"/>
  <c r="F226" i="4"/>
  <c r="O225" i="4"/>
  <c r="L225" i="4"/>
  <c r="I225" i="4"/>
  <c r="F225" i="4"/>
  <c r="O224" i="4"/>
  <c r="L224" i="4"/>
  <c r="I224" i="4"/>
  <c r="F224" i="4"/>
  <c r="O223" i="4"/>
  <c r="L223" i="4"/>
  <c r="I223" i="4"/>
  <c r="F223" i="4"/>
  <c r="O222" i="4"/>
  <c r="L222" i="4"/>
  <c r="I222" i="4"/>
  <c r="F222" i="4"/>
  <c r="O221" i="4"/>
  <c r="L221" i="4"/>
  <c r="I221" i="4"/>
  <c r="F221" i="4"/>
  <c r="O220" i="4"/>
  <c r="L220" i="4"/>
  <c r="I220" i="4"/>
  <c r="F220" i="4"/>
  <c r="O219" i="4"/>
  <c r="L219" i="4"/>
  <c r="I219" i="4"/>
  <c r="F219" i="4"/>
  <c r="O218" i="4"/>
  <c r="L218" i="4"/>
  <c r="I218" i="4"/>
  <c r="F218" i="4"/>
  <c r="O217" i="4"/>
  <c r="L217" i="4"/>
  <c r="I217" i="4"/>
  <c r="F217" i="4"/>
  <c r="N216" i="4"/>
  <c r="M216" i="4"/>
  <c r="K216" i="4"/>
  <c r="J216" i="4"/>
  <c r="H216" i="4"/>
  <c r="G216" i="4"/>
  <c r="E216" i="4"/>
  <c r="D216" i="4"/>
  <c r="O215" i="4"/>
  <c r="L215" i="4"/>
  <c r="I215" i="4"/>
  <c r="F215" i="4"/>
  <c r="O214" i="4"/>
  <c r="L214" i="4"/>
  <c r="I214" i="4"/>
  <c r="F214" i="4"/>
  <c r="O213" i="4"/>
  <c r="L213" i="4"/>
  <c r="I213" i="4"/>
  <c r="F213" i="4"/>
  <c r="O212" i="4"/>
  <c r="L212" i="4"/>
  <c r="I212" i="4"/>
  <c r="F212" i="4"/>
  <c r="O211" i="4"/>
  <c r="L211" i="4"/>
  <c r="I211" i="4"/>
  <c r="F211" i="4"/>
  <c r="O210" i="4"/>
  <c r="L210" i="4"/>
  <c r="I210" i="4"/>
  <c r="F210" i="4"/>
  <c r="O209" i="4"/>
  <c r="L209" i="4"/>
  <c r="I209" i="4"/>
  <c r="F209" i="4"/>
  <c r="O208" i="4"/>
  <c r="L208" i="4"/>
  <c r="I208" i="4"/>
  <c r="F208" i="4"/>
  <c r="O207" i="4"/>
  <c r="L207" i="4"/>
  <c r="I207" i="4"/>
  <c r="F207" i="4"/>
  <c r="O206" i="4"/>
  <c r="L206" i="4"/>
  <c r="I206" i="4"/>
  <c r="F206" i="4"/>
  <c r="N205" i="4"/>
  <c r="M205" i="4"/>
  <c r="M204" i="4" s="1"/>
  <c r="K205" i="4"/>
  <c r="K204" i="4" s="1"/>
  <c r="J205" i="4"/>
  <c r="H205" i="4"/>
  <c r="G205" i="4"/>
  <c r="E205" i="4"/>
  <c r="D205" i="4"/>
  <c r="O203" i="4"/>
  <c r="L203" i="4"/>
  <c r="I203" i="4"/>
  <c r="F203" i="4"/>
  <c r="O202" i="4"/>
  <c r="L202" i="4"/>
  <c r="I202" i="4"/>
  <c r="F202" i="4"/>
  <c r="O201" i="4"/>
  <c r="L201" i="4"/>
  <c r="I201" i="4"/>
  <c r="F201" i="4"/>
  <c r="O200" i="4"/>
  <c r="L200" i="4"/>
  <c r="I200" i="4"/>
  <c r="F200" i="4"/>
  <c r="O199" i="4"/>
  <c r="L199" i="4"/>
  <c r="I199" i="4"/>
  <c r="F199" i="4"/>
  <c r="N198" i="4"/>
  <c r="M198" i="4"/>
  <c r="K198" i="4"/>
  <c r="K196" i="4" s="1"/>
  <c r="J198" i="4"/>
  <c r="J196" i="4" s="1"/>
  <c r="H198" i="4"/>
  <c r="H196" i="4" s="1"/>
  <c r="G198" i="4"/>
  <c r="E198" i="4"/>
  <c r="E196" i="4" s="1"/>
  <c r="D198" i="4"/>
  <c r="D196" i="4" s="1"/>
  <c r="O197" i="4"/>
  <c r="L197" i="4"/>
  <c r="I197" i="4"/>
  <c r="F197" i="4"/>
  <c r="N196" i="4"/>
  <c r="O193" i="4"/>
  <c r="L193" i="4"/>
  <c r="I193" i="4"/>
  <c r="F193" i="4"/>
  <c r="N192" i="4"/>
  <c r="N191" i="4" s="1"/>
  <c r="M192" i="4"/>
  <c r="K192" i="4"/>
  <c r="K191" i="4" s="1"/>
  <c r="J192" i="4"/>
  <c r="H192" i="4"/>
  <c r="H191" i="4" s="1"/>
  <c r="G192" i="4"/>
  <c r="E192" i="4"/>
  <c r="E191" i="4" s="1"/>
  <c r="D192" i="4"/>
  <c r="M191" i="4"/>
  <c r="J191" i="4"/>
  <c r="D191" i="4"/>
  <c r="O190" i="4"/>
  <c r="L190" i="4"/>
  <c r="I190" i="4"/>
  <c r="F190" i="4"/>
  <c r="O189" i="4"/>
  <c r="L189" i="4"/>
  <c r="I189" i="4"/>
  <c r="F189" i="4"/>
  <c r="N188" i="4"/>
  <c r="M188" i="4"/>
  <c r="K188" i="4"/>
  <c r="J188" i="4"/>
  <c r="J187" i="4" s="1"/>
  <c r="H188" i="4"/>
  <c r="G188" i="4"/>
  <c r="E188" i="4"/>
  <c r="D188" i="4"/>
  <c r="F188" i="4" s="1"/>
  <c r="O186" i="4"/>
  <c r="L186" i="4"/>
  <c r="I186" i="4"/>
  <c r="F186" i="4"/>
  <c r="O185" i="4"/>
  <c r="L185" i="4"/>
  <c r="I185" i="4"/>
  <c r="F185" i="4"/>
  <c r="N184" i="4"/>
  <c r="M184" i="4"/>
  <c r="K184" i="4"/>
  <c r="J184" i="4"/>
  <c r="H184" i="4"/>
  <c r="G184" i="4"/>
  <c r="E184" i="4"/>
  <c r="D184" i="4"/>
  <c r="O183" i="4"/>
  <c r="L183" i="4"/>
  <c r="I183" i="4"/>
  <c r="F183" i="4"/>
  <c r="O182" i="4"/>
  <c r="L182" i="4"/>
  <c r="I182" i="4"/>
  <c r="F182" i="4"/>
  <c r="O181" i="4"/>
  <c r="L181" i="4"/>
  <c r="I181" i="4"/>
  <c r="F181" i="4"/>
  <c r="O180" i="4"/>
  <c r="L180" i="4"/>
  <c r="I180" i="4"/>
  <c r="F180" i="4"/>
  <c r="N179" i="4"/>
  <c r="M179" i="4"/>
  <c r="K179" i="4"/>
  <c r="J179" i="4"/>
  <c r="H179" i="4"/>
  <c r="I179" i="4" s="1"/>
  <c r="G179" i="4"/>
  <c r="E179" i="4"/>
  <c r="D179" i="4"/>
  <c r="O178" i="4"/>
  <c r="L178" i="4"/>
  <c r="I178" i="4"/>
  <c r="F178" i="4"/>
  <c r="O177" i="4"/>
  <c r="L177" i="4"/>
  <c r="I177" i="4"/>
  <c r="F177" i="4"/>
  <c r="O176" i="4"/>
  <c r="L176" i="4"/>
  <c r="I176" i="4"/>
  <c r="F176" i="4"/>
  <c r="N175" i="4"/>
  <c r="M175" i="4"/>
  <c r="K175" i="4"/>
  <c r="K174" i="4" s="1"/>
  <c r="K173" i="4" s="1"/>
  <c r="J175" i="4"/>
  <c r="H175" i="4"/>
  <c r="G175" i="4"/>
  <c r="G174" i="4" s="1"/>
  <c r="E175" i="4"/>
  <c r="D175" i="4"/>
  <c r="O172" i="4"/>
  <c r="L172" i="4"/>
  <c r="I172" i="4"/>
  <c r="F172" i="4"/>
  <c r="O171" i="4"/>
  <c r="L171" i="4"/>
  <c r="I171" i="4"/>
  <c r="F171" i="4"/>
  <c r="O170" i="4"/>
  <c r="L170" i="4"/>
  <c r="I170" i="4"/>
  <c r="F170" i="4"/>
  <c r="O169" i="4"/>
  <c r="L169" i="4"/>
  <c r="I169" i="4"/>
  <c r="F169" i="4"/>
  <c r="O168" i="4"/>
  <c r="L168" i="4"/>
  <c r="I168" i="4"/>
  <c r="F168" i="4"/>
  <c r="O167" i="4"/>
  <c r="L167" i="4"/>
  <c r="I167" i="4"/>
  <c r="F167" i="4"/>
  <c r="N166" i="4"/>
  <c r="N165" i="4" s="1"/>
  <c r="M166" i="4"/>
  <c r="M165" i="4" s="1"/>
  <c r="K166" i="4"/>
  <c r="K165" i="4" s="1"/>
  <c r="J166" i="4"/>
  <c r="H166" i="4"/>
  <c r="H165" i="4" s="1"/>
  <c r="G166" i="4"/>
  <c r="E166" i="4"/>
  <c r="E165" i="4" s="1"/>
  <c r="D166" i="4"/>
  <c r="D165" i="4" s="1"/>
  <c r="O164" i="4"/>
  <c r="L164" i="4"/>
  <c r="I164" i="4"/>
  <c r="F164" i="4"/>
  <c r="O163" i="4"/>
  <c r="L163" i="4"/>
  <c r="I163" i="4"/>
  <c r="F163" i="4"/>
  <c r="O162" i="4"/>
  <c r="L162" i="4"/>
  <c r="I162" i="4"/>
  <c r="F162" i="4"/>
  <c r="O161" i="4"/>
  <c r="L161" i="4"/>
  <c r="I161" i="4"/>
  <c r="F161" i="4"/>
  <c r="N160" i="4"/>
  <c r="M160" i="4"/>
  <c r="K160" i="4"/>
  <c r="J160" i="4"/>
  <c r="H160" i="4"/>
  <c r="G160" i="4"/>
  <c r="E160" i="4"/>
  <c r="D160" i="4"/>
  <c r="O159" i="4"/>
  <c r="L159" i="4"/>
  <c r="I159" i="4"/>
  <c r="F159" i="4"/>
  <c r="O158" i="4"/>
  <c r="L158" i="4"/>
  <c r="I158" i="4"/>
  <c r="F158" i="4"/>
  <c r="O157" i="4"/>
  <c r="L157" i="4"/>
  <c r="I157" i="4"/>
  <c r="F157" i="4"/>
  <c r="O156" i="4"/>
  <c r="L156" i="4"/>
  <c r="I156" i="4"/>
  <c r="F156" i="4"/>
  <c r="O155" i="4"/>
  <c r="L155" i="4"/>
  <c r="I155" i="4"/>
  <c r="F155" i="4"/>
  <c r="O154" i="4"/>
  <c r="L154" i="4"/>
  <c r="I154" i="4"/>
  <c r="F154" i="4"/>
  <c r="O153" i="4"/>
  <c r="L153" i="4"/>
  <c r="I153" i="4"/>
  <c r="F153" i="4"/>
  <c r="O152" i="4"/>
  <c r="L152" i="4"/>
  <c r="I152" i="4"/>
  <c r="F152" i="4"/>
  <c r="N151" i="4"/>
  <c r="M151" i="4"/>
  <c r="K151" i="4"/>
  <c r="J151" i="4"/>
  <c r="H151" i="4"/>
  <c r="G151" i="4"/>
  <c r="E151" i="4"/>
  <c r="D151" i="4"/>
  <c r="O150" i="4"/>
  <c r="L150" i="4"/>
  <c r="I150" i="4"/>
  <c r="F150" i="4"/>
  <c r="O149" i="4"/>
  <c r="L149" i="4"/>
  <c r="I149" i="4"/>
  <c r="F149" i="4"/>
  <c r="O148" i="4"/>
  <c r="L148" i="4"/>
  <c r="I148" i="4"/>
  <c r="F148" i="4"/>
  <c r="O147" i="4"/>
  <c r="L147" i="4"/>
  <c r="I147" i="4"/>
  <c r="F147" i="4"/>
  <c r="O146" i="4"/>
  <c r="L146" i="4"/>
  <c r="I146" i="4"/>
  <c r="F146" i="4"/>
  <c r="O145" i="4"/>
  <c r="L145" i="4"/>
  <c r="I145" i="4"/>
  <c r="F145" i="4"/>
  <c r="N144" i="4"/>
  <c r="M144" i="4"/>
  <c r="K144" i="4"/>
  <c r="J144" i="4"/>
  <c r="H144" i="4"/>
  <c r="G144" i="4"/>
  <c r="E144" i="4"/>
  <c r="D144" i="4"/>
  <c r="O143" i="4"/>
  <c r="L143" i="4"/>
  <c r="I143" i="4"/>
  <c r="F143" i="4"/>
  <c r="O142" i="4"/>
  <c r="L142" i="4"/>
  <c r="I142" i="4"/>
  <c r="F142" i="4"/>
  <c r="N141" i="4"/>
  <c r="M141" i="4"/>
  <c r="K141" i="4"/>
  <c r="J141" i="4"/>
  <c r="H141" i="4"/>
  <c r="G141" i="4"/>
  <c r="E141" i="4"/>
  <c r="D141" i="4"/>
  <c r="O140" i="4"/>
  <c r="L140" i="4"/>
  <c r="I140" i="4"/>
  <c r="F140" i="4"/>
  <c r="O139" i="4"/>
  <c r="L139" i="4"/>
  <c r="I139" i="4"/>
  <c r="F139" i="4"/>
  <c r="O138" i="4"/>
  <c r="L138" i="4"/>
  <c r="I138" i="4"/>
  <c r="F138" i="4"/>
  <c r="O137" i="4"/>
  <c r="L137" i="4"/>
  <c r="I137" i="4"/>
  <c r="F137" i="4"/>
  <c r="N136" i="4"/>
  <c r="M136" i="4"/>
  <c r="K136" i="4"/>
  <c r="J136" i="4"/>
  <c r="H136" i="4"/>
  <c r="G136" i="4"/>
  <c r="E136" i="4"/>
  <c r="D136" i="4"/>
  <c r="O135" i="4"/>
  <c r="L135" i="4"/>
  <c r="I135" i="4"/>
  <c r="F135" i="4"/>
  <c r="O134" i="4"/>
  <c r="L134" i="4"/>
  <c r="I134" i="4"/>
  <c r="F134" i="4"/>
  <c r="O133" i="4"/>
  <c r="L133" i="4"/>
  <c r="I133" i="4"/>
  <c r="F133" i="4"/>
  <c r="O132" i="4"/>
  <c r="L132" i="4"/>
  <c r="I132" i="4"/>
  <c r="F132" i="4"/>
  <c r="N131" i="4"/>
  <c r="M131" i="4"/>
  <c r="K131" i="4"/>
  <c r="J131" i="4"/>
  <c r="H131" i="4"/>
  <c r="G131" i="4"/>
  <c r="E131" i="4"/>
  <c r="D131" i="4"/>
  <c r="O129" i="4"/>
  <c r="L129" i="4"/>
  <c r="I129" i="4"/>
  <c r="F129" i="4"/>
  <c r="N128" i="4"/>
  <c r="M128" i="4"/>
  <c r="K128" i="4"/>
  <c r="J128" i="4"/>
  <c r="H128" i="4"/>
  <c r="G128" i="4"/>
  <c r="E128" i="4"/>
  <c r="D128" i="4"/>
  <c r="O127" i="4"/>
  <c r="L127" i="4"/>
  <c r="I127" i="4"/>
  <c r="F127" i="4"/>
  <c r="O126" i="4"/>
  <c r="L126" i="4"/>
  <c r="I126" i="4"/>
  <c r="F126" i="4"/>
  <c r="O125" i="4"/>
  <c r="L125" i="4"/>
  <c r="I125" i="4"/>
  <c r="F125" i="4"/>
  <c r="O124" i="4"/>
  <c r="L124" i="4"/>
  <c r="I124" i="4"/>
  <c r="F124" i="4"/>
  <c r="O123" i="4"/>
  <c r="L123" i="4"/>
  <c r="I123" i="4"/>
  <c r="F123" i="4"/>
  <c r="N122" i="4"/>
  <c r="M122" i="4"/>
  <c r="K122" i="4"/>
  <c r="J122" i="4"/>
  <c r="H122" i="4"/>
  <c r="G122" i="4"/>
  <c r="E122" i="4"/>
  <c r="D122" i="4"/>
  <c r="O121" i="4"/>
  <c r="L121" i="4"/>
  <c r="I121" i="4"/>
  <c r="F121" i="4"/>
  <c r="O120" i="4"/>
  <c r="L120" i="4"/>
  <c r="I120" i="4"/>
  <c r="F120" i="4"/>
  <c r="O119" i="4"/>
  <c r="L119" i="4"/>
  <c r="I119" i="4"/>
  <c r="F119" i="4"/>
  <c r="O118" i="4"/>
  <c r="L118" i="4"/>
  <c r="I118" i="4"/>
  <c r="F118" i="4"/>
  <c r="O117" i="4"/>
  <c r="L117" i="4"/>
  <c r="I117" i="4"/>
  <c r="F117" i="4"/>
  <c r="N116" i="4"/>
  <c r="M116" i="4"/>
  <c r="K116" i="4"/>
  <c r="J116" i="4"/>
  <c r="H116" i="4"/>
  <c r="G116" i="4"/>
  <c r="E116" i="4"/>
  <c r="D116" i="4"/>
  <c r="O115" i="4"/>
  <c r="L115" i="4"/>
  <c r="I115" i="4"/>
  <c r="F115" i="4"/>
  <c r="O114" i="4"/>
  <c r="L114" i="4"/>
  <c r="I114" i="4"/>
  <c r="F114" i="4"/>
  <c r="O113" i="4"/>
  <c r="L113" i="4"/>
  <c r="I113" i="4"/>
  <c r="F113" i="4"/>
  <c r="N112" i="4"/>
  <c r="M112" i="4"/>
  <c r="K112" i="4"/>
  <c r="J112" i="4"/>
  <c r="H112" i="4"/>
  <c r="G112" i="4"/>
  <c r="E112" i="4"/>
  <c r="D112" i="4"/>
  <c r="O111" i="4"/>
  <c r="L111" i="4"/>
  <c r="I111" i="4"/>
  <c r="F111" i="4"/>
  <c r="O110" i="4"/>
  <c r="L110" i="4"/>
  <c r="I110" i="4"/>
  <c r="F110" i="4"/>
  <c r="O109" i="4"/>
  <c r="L109" i="4"/>
  <c r="I109" i="4"/>
  <c r="F109" i="4"/>
  <c r="O108" i="4"/>
  <c r="L108" i="4"/>
  <c r="I108" i="4"/>
  <c r="F108" i="4"/>
  <c r="O107" i="4"/>
  <c r="L107" i="4"/>
  <c r="I107" i="4"/>
  <c r="F107" i="4"/>
  <c r="O106" i="4"/>
  <c r="L106" i="4"/>
  <c r="I106" i="4"/>
  <c r="F106" i="4"/>
  <c r="O105" i="4"/>
  <c r="L105" i="4"/>
  <c r="I105" i="4"/>
  <c r="F105" i="4"/>
  <c r="O104" i="4"/>
  <c r="L104" i="4"/>
  <c r="I104" i="4"/>
  <c r="F104" i="4"/>
  <c r="N103" i="4"/>
  <c r="M103" i="4"/>
  <c r="K103" i="4"/>
  <c r="J103" i="4"/>
  <c r="H103" i="4"/>
  <c r="G103" i="4"/>
  <c r="E103" i="4"/>
  <c r="D103" i="4"/>
  <c r="O102" i="4"/>
  <c r="L102" i="4"/>
  <c r="I102" i="4"/>
  <c r="F102" i="4"/>
  <c r="O101" i="4"/>
  <c r="L101" i="4"/>
  <c r="I101" i="4"/>
  <c r="F101" i="4"/>
  <c r="O100" i="4"/>
  <c r="L100" i="4"/>
  <c r="I100" i="4"/>
  <c r="F100" i="4"/>
  <c r="O99" i="4"/>
  <c r="L99" i="4"/>
  <c r="I99" i="4"/>
  <c r="F99" i="4"/>
  <c r="O98" i="4"/>
  <c r="L98" i="4"/>
  <c r="I98" i="4"/>
  <c r="F98" i="4"/>
  <c r="O97" i="4"/>
  <c r="L97" i="4"/>
  <c r="I97" i="4"/>
  <c r="F97" i="4"/>
  <c r="O96" i="4"/>
  <c r="L96" i="4"/>
  <c r="I96" i="4"/>
  <c r="F96" i="4"/>
  <c r="N95" i="4"/>
  <c r="M95" i="4"/>
  <c r="K95" i="4"/>
  <c r="J95" i="4"/>
  <c r="H95" i="4"/>
  <c r="G95" i="4"/>
  <c r="E95" i="4"/>
  <c r="D95" i="4"/>
  <c r="O94" i="4"/>
  <c r="L94" i="4"/>
  <c r="I94" i="4"/>
  <c r="F94" i="4"/>
  <c r="O93" i="4"/>
  <c r="L93" i="4"/>
  <c r="I93" i="4"/>
  <c r="F93" i="4"/>
  <c r="O92" i="4"/>
  <c r="L92" i="4"/>
  <c r="I92" i="4"/>
  <c r="F92" i="4"/>
  <c r="O91" i="4"/>
  <c r="L91" i="4"/>
  <c r="I91" i="4"/>
  <c r="F91" i="4"/>
  <c r="O90" i="4"/>
  <c r="L90" i="4"/>
  <c r="I90" i="4"/>
  <c r="F90" i="4"/>
  <c r="N89" i="4"/>
  <c r="M89" i="4"/>
  <c r="K89" i="4"/>
  <c r="J89" i="4"/>
  <c r="H89" i="4"/>
  <c r="G89" i="4"/>
  <c r="E89" i="4"/>
  <c r="D89" i="4"/>
  <c r="O88" i="4"/>
  <c r="L88" i="4"/>
  <c r="I88" i="4"/>
  <c r="F88" i="4"/>
  <c r="O87" i="4"/>
  <c r="L87" i="4"/>
  <c r="I87" i="4"/>
  <c r="F87" i="4"/>
  <c r="O86" i="4"/>
  <c r="L86" i="4"/>
  <c r="I86" i="4"/>
  <c r="F86" i="4"/>
  <c r="O85" i="4"/>
  <c r="L85" i="4"/>
  <c r="I85" i="4"/>
  <c r="F85" i="4"/>
  <c r="N84" i="4"/>
  <c r="M84" i="4"/>
  <c r="K84" i="4"/>
  <c r="J84" i="4"/>
  <c r="H84" i="4"/>
  <c r="G84" i="4"/>
  <c r="E84" i="4"/>
  <c r="E83" i="4" s="1"/>
  <c r="D84" i="4"/>
  <c r="O82" i="4"/>
  <c r="L82" i="4"/>
  <c r="I82" i="4"/>
  <c r="F82" i="4"/>
  <c r="O81" i="4"/>
  <c r="L81" i="4"/>
  <c r="I81" i="4"/>
  <c r="F81" i="4"/>
  <c r="N80" i="4"/>
  <c r="M80" i="4"/>
  <c r="K80" i="4"/>
  <c r="J80" i="4"/>
  <c r="H80" i="4"/>
  <c r="G80" i="4"/>
  <c r="E80" i="4"/>
  <c r="D80" i="4"/>
  <c r="O79" i="4"/>
  <c r="L79" i="4"/>
  <c r="I79" i="4"/>
  <c r="F79" i="4"/>
  <c r="O78" i="4"/>
  <c r="L78" i="4"/>
  <c r="I78" i="4"/>
  <c r="F78" i="4"/>
  <c r="N77" i="4"/>
  <c r="M77" i="4"/>
  <c r="K77" i="4"/>
  <c r="K76" i="4" s="1"/>
  <c r="J77" i="4"/>
  <c r="H77" i="4"/>
  <c r="H76" i="4" s="1"/>
  <c r="G77" i="4"/>
  <c r="E77" i="4"/>
  <c r="E76" i="4" s="1"/>
  <c r="D77" i="4"/>
  <c r="D76" i="4" s="1"/>
  <c r="N76" i="4"/>
  <c r="O74" i="4"/>
  <c r="L74" i="4"/>
  <c r="I74" i="4"/>
  <c r="F74" i="4"/>
  <c r="O73" i="4"/>
  <c r="L73" i="4"/>
  <c r="I73" i="4"/>
  <c r="F73" i="4"/>
  <c r="O72" i="4"/>
  <c r="L72" i="4"/>
  <c r="I72" i="4"/>
  <c r="F72" i="4"/>
  <c r="O71" i="4"/>
  <c r="L71" i="4"/>
  <c r="I71" i="4"/>
  <c r="F71" i="4"/>
  <c r="O70" i="4"/>
  <c r="L70" i="4"/>
  <c r="I70" i="4"/>
  <c r="F70" i="4"/>
  <c r="N69" i="4"/>
  <c r="N67" i="4" s="1"/>
  <c r="M69" i="4"/>
  <c r="K69" i="4"/>
  <c r="K67" i="4" s="1"/>
  <c r="J69" i="4"/>
  <c r="H69" i="4"/>
  <c r="H67" i="4" s="1"/>
  <c r="G69" i="4"/>
  <c r="E69" i="4"/>
  <c r="E67" i="4" s="1"/>
  <c r="D69" i="4"/>
  <c r="D67" i="4" s="1"/>
  <c r="O68" i="4"/>
  <c r="L68" i="4"/>
  <c r="I68" i="4"/>
  <c r="F68" i="4"/>
  <c r="O66" i="4"/>
  <c r="L66" i="4"/>
  <c r="I66" i="4"/>
  <c r="F66" i="4"/>
  <c r="O65" i="4"/>
  <c r="L65" i="4"/>
  <c r="I65" i="4"/>
  <c r="F65" i="4"/>
  <c r="O64" i="4"/>
  <c r="L64" i="4"/>
  <c r="I64" i="4"/>
  <c r="F64" i="4"/>
  <c r="O63" i="4"/>
  <c r="L63" i="4"/>
  <c r="I63" i="4"/>
  <c r="F63" i="4"/>
  <c r="O62" i="4"/>
  <c r="L62" i="4"/>
  <c r="I62" i="4"/>
  <c r="F62" i="4"/>
  <c r="O61" i="4"/>
  <c r="L61" i="4"/>
  <c r="I61" i="4"/>
  <c r="F61" i="4"/>
  <c r="O60" i="4"/>
  <c r="L60" i="4"/>
  <c r="I60" i="4"/>
  <c r="F60" i="4"/>
  <c r="O59" i="4"/>
  <c r="L59" i="4"/>
  <c r="I59" i="4"/>
  <c r="F59" i="4"/>
  <c r="N58" i="4"/>
  <c r="M58" i="4"/>
  <c r="K58" i="4"/>
  <c r="J58" i="4"/>
  <c r="H58" i="4"/>
  <c r="G58" i="4"/>
  <c r="E58" i="4"/>
  <c r="D58" i="4"/>
  <c r="O57" i="4"/>
  <c r="L57" i="4"/>
  <c r="I57" i="4"/>
  <c r="F57" i="4"/>
  <c r="O56" i="4"/>
  <c r="L56" i="4"/>
  <c r="I56" i="4"/>
  <c r="F56" i="4"/>
  <c r="N55" i="4"/>
  <c r="M55" i="4"/>
  <c r="K55" i="4"/>
  <c r="J55" i="4"/>
  <c r="J54" i="4" s="1"/>
  <c r="H55" i="4"/>
  <c r="G55" i="4"/>
  <c r="I55" i="4" s="1"/>
  <c r="E55" i="4"/>
  <c r="D55" i="4"/>
  <c r="D54" i="4" s="1"/>
  <c r="H54" i="4"/>
  <c r="O47" i="4"/>
  <c r="C47" i="4" s="1"/>
  <c r="O46" i="4"/>
  <c r="C46" i="4" s="1"/>
  <c r="N45" i="4"/>
  <c r="M45" i="4"/>
  <c r="L44" i="4"/>
  <c r="I44" i="4"/>
  <c r="F44" i="4"/>
  <c r="K43" i="4"/>
  <c r="J43" i="4"/>
  <c r="L43" i="4" s="1"/>
  <c r="H43" i="4"/>
  <c r="G43" i="4"/>
  <c r="E43" i="4"/>
  <c r="D43" i="4"/>
  <c r="F43" i="4" s="1"/>
  <c r="F42" i="4"/>
  <c r="C42" i="4" s="1"/>
  <c r="L41" i="4"/>
  <c r="C41" i="4" s="1"/>
  <c r="L40" i="4"/>
  <c r="C40" i="4" s="1"/>
  <c r="L39" i="4"/>
  <c r="C39" i="4" s="1"/>
  <c r="L38" i="4"/>
  <c r="C38" i="4" s="1"/>
  <c r="K37" i="4"/>
  <c r="J37" i="4"/>
  <c r="L36" i="4"/>
  <c r="C36" i="4" s="1"/>
  <c r="L35" i="4"/>
  <c r="C35" i="4" s="1"/>
  <c r="K34" i="4"/>
  <c r="J34" i="4"/>
  <c r="L33" i="4"/>
  <c r="C33" i="4" s="1"/>
  <c r="K32" i="4"/>
  <c r="J32" i="4"/>
  <c r="L31" i="4"/>
  <c r="C31" i="4" s="1"/>
  <c r="L30" i="4"/>
  <c r="C30" i="4" s="1"/>
  <c r="L29" i="4"/>
  <c r="C29" i="4" s="1"/>
  <c r="K28" i="4"/>
  <c r="J28" i="4"/>
  <c r="F26" i="4"/>
  <c r="C26" i="4" s="1"/>
  <c r="I25" i="4"/>
  <c r="O24" i="4"/>
  <c r="L24" i="4"/>
  <c r="I24" i="4"/>
  <c r="F24" i="4"/>
  <c r="O23" i="4"/>
  <c r="L23" i="4"/>
  <c r="I23" i="4"/>
  <c r="F23" i="4"/>
  <c r="N22" i="4"/>
  <c r="M22" i="4"/>
  <c r="K22" i="4"/>
  <c r="J22" i="4"/>
  <c r="H22" i="4"/>
  <c r="G22" i="4"/>
  <c r="E22" i="4"/>
  <c r="D22" i="4"/>
  <c r="N21" i="4"/>
  <c r="F122" i="4" l="1"/>
  <c r="E269" i="4"/>
  <c r="E268" i="4" s="1"/>
  <c r="L28" i="4"/>
  <c r="C28" i="4" s="1"/>
  <c r="L34" i="4"/>
  <c r="C34" i="4" s="1"/>
  <c r="C161" i="4"/>
  <c r="L179" i="4"/>
  <c r="F184" i="4"/>
  <c r="O275" i="4"/>
  <c r="C260" i="4"/>
  <c r="O80" i="4"/>
  <c r="O84" i="4"/>
  <c r="I103" i="4"/>
  <c r="O103" i="4"/>
  <c r="O128" i="4"/>
  <c r="O144" i="4"/>
  <c r="I151" i="4"/>
  <c r="O151" i="4"/>
  <c r="O160" i="4"/>
  <c r="I166" i="4"/>
  <c r="O165" i="4"/>
  <c r="O192" i="4"/>
  <c r="O288" i="4"/>
  <c r="O191" i="4"/>
  <c r="C256" i="4"/>
  <c r="N187" i="4"/>
  <c r="E287" i="4"/>
  <c r="E286" i="4" s="1"/>
  <c r="M287" i="4"/>
  <c r="L37" i="4"/>
  <c r="C37" i="4" s="1"/>
  <c r="O45" i="4"/>
  <c r="C45" i="4" s="1"/>
  <c r="O77" i="4"/>
  <c r="I95" i="4"/>
  <c r="O227" i="4"/>
  <c r="O271" i="4"/>
  <c r="H187" i="4"/>
  <c r="E258" i="4"/>
  <c r="K27" i="4"/>
  <c r="K21" i="4" s="1"/>
  <c r="D53" i="4"/>
  <c r="L131" i="4"/>
  <c r="L136" i="4"/>
  <c r="F141" i="4"/>
  <c r="F144" i="4"/>
  <c r="L144" i="4"/>
  <c r="F151" i="4"/>
  <c r="L151" i="4"/>
  <c r="I198" i="4"/>
  <c r="F205" i="4"/>
  <c r="I116" i="4"/>
  <c r="O116" i="4"/>
  <c r="C153" i="4"/>
  <c r="L160" i="4"/>
  <c r="G165" i="4"/>
  <c r="I165" i="4" s="1"/>
  <c r="I233" i="4"/>
  <c r="C255" i="4"/>
  <c r="C93" i="4"/>
  <c r="E204" i="4"/>
  <c r="C220" i="4"/>
  <c r="C228" i="4"/>
  <c r="D231" i="4"/>
  <c r="C248" i="4"/>
  <c r="G258" i="4"/>
  <c r="E54" i="4"/>
  <c r="F58" i="4"/>
  <c r="C65" i="4"/>
  <c r="O69" i="4"/>
  <c r="L80" i="4"/>
  <c r="C85" i="4"/>
  <c r="F89" i="4"/>
  <c r="L103" i="4"/>
  <c r="F112" i="4"/>
  <c r="L112" i="4"/>
  <c r="C125" i="4"/>
  <c r="F128" i="4"/>
  <c r="L128" i="4"/>
  <c r="C129" i="4"/>
  <c r="J130" i="4"/>
  <c r="C133" i="4"/>
  <c r="D174" i="4"/>
  <c r="D173" i="4" s="1"/>
  <c r="I175" i="4"/>
  <c r="G196" i="4"/>
  <c r="C202" i="4"/>
  <c r="L235" i="4"/>
  <c r="C244" i="4"/>
  <c r="O252" i="4"/>
  <c r="L279" i="4"/>
  <c r="C280" i="4"/>
  <c r="F281" i="4"/>
  <c r="C296" i="4"/>
  <c r="D287" i="4"/>
  <c r="J287" i="4"/>
  <c r="O22" i="4"/>
  <c r="I58" i="4"/>
  <c r="M67" i="4"/>
  <c r="O67" i="4" s="1"/>
  <c r="L77" i="4"/>
  <c r="C92" i="4"/>
  <c r="L95" i="4"/>
  <c r="C97" i="4"/>
  <c r="C101" i="4"/>
  <c r="O112" i="4"/>
  <c r="C117" i="4"/>
  <c r="I122" i="4"/>
  <c r="C132" i="4"/>
  <c r="C137" i="4"/>
  <c r="C138" i="4"/>
  <c r="C140" i="4"/>
  <c r="C145" i="4"/>
  <c r="I160" i="4"/>
  <c r="C181" i="4"/>
  <c r="O216" i="4"/>
  <c r="C232" i="4"/>
  <c r="F233" i="4"/>
  <c r="F235" i="4"/>
  <c r="I246" i="4"/>
  <c r="O246" i="4"/>
  <c r="L259" i="4"/>
  <c r="M268" i="4"/>
  <c r="H269" i="4"/>
  <c r="H268" i="4" s="1"/>
  <c r="I268" i="4" s="1"/>
  <c r="I275" i="4"/>
  <c r="F288" i="4"/>
  <c r="C292" i="4"/>
  <c r="C294" i="4"/>
  <c r="G54" i="4"/>
  <c r="I54" i="4" s="1"/>
  <c r="L55" i="4"/>
  <c r="C61" i="4"/>
  <c r="C64" i="4"/>
  <c r="C81" i="4"/>
  <c r="C82" i="4"/>
  <c r="C105" i="4"/>
  <c r="C109" i="4"/>
  <c r="C113" i="4"/>
  <c r="E130" i="4"/>
  <c r="E75" i="4" s="1"/>
  <c r="K130" i="4"/>
  <c r="L130" i="4" s="1"/>
  <c r="C149" i="4"/>
  <c r="C152" i="4"/>
  <c r="C177" i="4"/>
  <c r="C212" i="4"/>
  <c r="C236" i="4"/>
  <c r="N130" i="4"/>
  <c r="N174" i="4"/>
  <c r="N173" i="4" s="1"/>
  <c r="C59" i="4"/>
  <c r="F69" i="4"/>
  <c r="C73" i="4"/>
  <c r="G76" i="4"/>
  <c r="I76" i="4" s="1"/>
  <c r="L84" i="4"/>
  <c r="I89" i="4"/>
  <c r="O89" i="4"/>
  <c r="O95" i="4"/>
  <c r="L116" i="4"/>
  <c r="C121" i="4"/>
  <c r="L122" i="4"/>
  <c r="C124" i="4"/>
  <c r="G130" i="4"/>
  <c r="O136" i="4"/>
  <c r="O141" i="4"/>
  <c r="I144" i="4"/>
  <c r="C144" i="4" s="1"/>
  <c r="C157" i="4"/>
  <c r="F160" i="4"/>
  <c r="C169" i="4"/>
  <c r="H174" i="4"/>
  <c r="H173" i="4" s="1"/>
  <c r="I184" i="4"/>
  <c r="O184" i="4"/>
  <c r="O188" i="4"/>
  <c r="E187" i="4"/>
  <c r="C200" i="4"/>
  <c r="C208" i="4"/>
  <c r="C210" i="4"/>
  <c r="C211" i="4"/>
  <c r="C224" i="4"/>
  <c r="L227" i="4"/>
  <c r="G231" i="4"/>
  <c r="C240" i="4"/>
  <c r="L246" i="4"/>
  <c r="C247" i="4"/>
  <c r="O259" i="4"/>
  <c r="C264" i="4"/>
  <c r="C266" i="4"/>
  <c r="C272" i="4"/>
  <c r="F275" i="4"/>
  <c r="L275" i="4"/>
  <c r="C276" i="4"/>
  <c r="F279" i="4"/>
  <c r="O279" i="4"/>
  <c r="I281" i="4"/>
  <c r="C57" i="4"/>
  <c r="H21" i="4"/>
  <c r="C44" i="4"/>
  <c r="F54" i="4"/>
  <c r="C56" i="4"/>
  <c r="C63" i="4"/>
  <c r="C66" i="4"/>
  <c r="C68" i="4"/>
  <c r="J76" i="4"/>
  <c r="L76" i="4" s="1"/>
  <c r="F77" i="4"/>
  <c r="C78" i="4"/>
  <c r="C79" i="4"/>
  <c r="F80" i="4"/>
  <c r="J83" i="4"/>
  <c r="H130" i="4"/>
  <c r="C134" i="4"/>
  <c r="C135" i="4"/>
  <c r="F136" i="4"/>
  <c r="C148" i="4"/>
  <c r="C156" i="4"/>
  <c r="C164" i="4"/>
  <c r="E174" i="4"/>
  <c r="E173" i="4" s="1"/>
  <c r="F173" i="4" s="1"/>
  <c r="C180" i="4"/>
  <c r="C189" i="4"/>
  <c r="I205" i="4"/>
  <c r="C215" i="4"/>
  <c r="F216" i="4"/>
  <c r="N231" i="4"/>
  <c r="N230" i="4" s="1"/>
  <c r="H231" i="4"/>
  <c r="O235" i="4"/>
  <c r="E231" i="4"/>
  <c r="L238" i="4"/>
  <c r="C239" i="4"/>
  <c r="C245" i="4"/>
  <c r="F251" i="4"/>
  <c r="O251" i="4"/>
  <c r="M258" i="4"/>
  <c r="O258" i="4" s="1"/>
  <c r="F263" i="4"/>
  <c r="N269" i="4"/>
  <c r="N268" i="4" s="1"/>
  <c r="C274" i="4"/>
  <c r="C283" i="4"/>
  <c r="C24" i="4"/>
  <c r="H53" i="4"/>
  <c r="N54" i="4"/>
  <c r="N53" i="4" s="1"/>
  <c r="C72" i="4"/>
  <c r="M76" i="4"/>
  <c r="O76" i="4" s="1"/>
  <c r="M83" i="4"/>
  <c r="H83" i="4"/>
  <c r="C88" i="4"/>
  <c r="C96" i="4"/>
  <c r="C104" i="4"/>
  <c r="I112" i="4"/>
  <c r="C120" i="4"/>
  <c r="I131" i="4"/>
  <c r="C143" i="4"/>
  <c r="C151" i="4"/>
  <c r="C159" i="4"/>
  <c r="F166" i="4"/>
  <c r="C168" i="4"/>
  <c r="J174" i="4"/>
  <c r="L174" i="4" s="1"/>
  <c r="C176" i="4"/>
  <c r="C183" i="4"/>
  <c r="F192" i="4"/>
  <c r="L198" i="4"/>
  <c r="C199" i="4"/>
  <c r="N204" i="4"/>
  <c r="N195" i="4" s="1"/>
  <c r="C209" i="4"/>
  <c r="C219" i="4"/>
  <c r="C243" i="4"/>
  <c r="C253" i="4"/>
  <c r="J269" i="4"/>
  <c r="J268" i="4" s="1"/>
  <c r="L268" i="4" s="1"/>
  <c r="C277" i="4"/>
  <c r="C282" i="4"/>
  <c r="C291" i="4"/>
  <c r="F191" i="4"/>
  <c r="L251" i="4"/>
  <c r="H287" i="4"/>
  <c r="H286" i="4" s="1"/>
  <c r="N287" i="4"/>
  <c r="N286" i="4" s="1"/>
  <c r="L58" i="4"/>
  <c r="C60" i="4"/>
  <c r="C71" i="4"/>
  <c r="C74" i="4"/>
  <c r="I80" i="4"/>
  <c r="F84" i="4"/>
  <c r="C100" i="4"/>
  <c r="C108" i="4"/>
  <c r="F116" i="4"/>
  <c r="I136" i="4"/>
  <c r="I141" i="4"/>
  <c r="C170" i="4"/>
  <c r="C171" i="4"/>
  <c r="C172" i="4"/>
  <c r="G173" i="4"/>
  <c r="L175" i="4"/>
  <c r="O179" i="4"/>
  <c r="C186" i="4"/>
  <c r="D187" i="4"/>
  <c r="M187" i="4"/>
  <c r="O187" i="4" s="1"/>
  <c r="L191" i="4"/>
  <c r="K195" i="4"/>
  <c r="C201" i="4"/>
  <c r="C203" i="4"/>
  <c r="C207" i="4"/>
  <c r="C213" i="4"/>
  <c r="C217" i="4"/>
  <c r="C222" i="4"/>
  <c r="C223" i="4"/>
  <c r="H204" i="4"/>
  <c r="H195" i="4" s="1"/>
  <c r="C241" i="4"/>
  <c r="F246" i="4"/>
  <c r="C246" i="4" s="1"/>
  <c r="C249" i="4"/>
  <c r="F252" i="4"/>
  <c r="C257" i="4"/>
  <c r="L258" i="4"/>
  <c r="C265" i="4"/>
  <c r="C267" i="4"/>
  <c r="C270" i="4"/>
  <c r="C278" i="4"/>
  <c r="I288" i="4"/>
  <c r="C290" i="4"/>
  <c r="C293" i="4"/>
  <c r="C295" i="4"/>
  <c r="L32" i="4"/>
  <c r="C32" i="4" s="1"/>
  <c r="J27" i="4"/>
  <c r="M54" i="4"/>
  <c r="O55" i="4"/>
  <c r="L69" i="4"/>
  <c r="K287" i="4"/>
  <c r="K286" i="4" s="1"/>
  <c r="C23" i="4"/>
  <c r="F55" i="4"/>
  <c r="C62" i="4"/>
  <c r="C70" i="4"/>
  <c r="G287" i="4"/>
  <c r="G21" i="4"/>
  <c r="I22" i="4"/>
  <c r="I43" i="4"/>
  <c r="C43" i="4" s="1"/>
  <c r="E53" i="4"/>
  <c r="F53" i="4" s="1"/>
  <c r="O58" i="4"/>
  <c r="F67" i="4"/>
  <c r="I69" i="4"/>
  <c r="G67" i="4"/>
  <c r="I67" i="4" s="1"/>
  <c r="E21" i="4"/>
  <c r="M21" i="4"/>
  <c r="O21" i="4" s="1"/>
  <c r="D286" i="4"/>
  <c r="L22" i="4"/>
  <c r="K54" i="4"/>
  <c r="K53" i="4" s="1"/>
  <c r="J67" i="4"/>
  <c r="L67" i="4" s="1"/>
  <c r="K83" i="4"/>
  <c r="K75" i="4" s="1"/>
  <c r="N83" i="4"/>
  <c r="C94" i="4"/>
  <c r="F95" i="4"/>
  <c r="C98" i="4"/>
  <c r="C99" i="4"/>
  <c r="C110" i="4"/>
  <c r="C111" i="4"/>
  <c r="C114" i="4"/>
  <c r="C115" i="4"/>
  <c r="C118" i="4"/>
  <c r="C119" i="4"/>
  <c r="C123" i="4"/>
  <c r="I128" i="4"/>
  <c r="D130" i="4"/>
  <c r="M130" i="4"/>
  <c r="O131" i="4"/>
  <c r="L141" i="4"/>
  <c r="C146" i="4"/>
  <c r="C147" i="4"/>
  <c r="C154" i="4"/>
  <c r="C155" i="4"/>
  <c r="C162" i="4"/>
  <c r="C163" i="4"/>
  <c r="F165" i="4"/>
  <c r="G251" i="4"/>
  <c r="I251" i="4" s="1"/>
  <c r="I252" i="4"/>
  <c r="F76" i="4"/>
  <c r="I77" i="4"/>
  <c r="G83" i="4"/>
  <c r="I84" i="4"/>
  <c r="L89" i="4"/>
  <c r="C142" i="4"/>
  <c r="C150" i="4"/>
  <c r="C158" i="4"/>
  <c r="C178" i="4"/>
  <c r="F179" i="4"/>
  <c r="I188" i="4"/>
  <c r="F271" i="4"/>
  <c r="D269" i="4"/>
  <c r="F22" i="4"/>
  <c r="J286" i="4"/>
  <c r="D83" i="4"/>
  <c r="F83" i="4" s="1"/>
  <c r="C86" i="4"/>
  <c r="C87" i="4"/>
  <c r="C90" i="4"/>
  <c r="C91" i="4"/>
  <c r="C102" i="4"/>
  <c r="F103" i="4"/>
  <c r="C103" i="4" s="1"/>
  <c r="C106" i="4"/>
  <c r="C107" i="4"/>
  <c r="O122" i="4"/>
  <c r="C126" i="4"/>
  <c r="C127" i="4"/>
  <c r="I130" i="4"/>
  <c r="C139" i="4"/>
  <c r="J165" i="4"/>
  <c r="L165" i="4" s="1"/>
  <c r="L166" i="4"/>
  <c r="C167" i="4"/>
  <c r="M174" i="4"/>
  <c r="O175" i="4"/>
  <c r="I196" i="4"/>
  <c r="I216" i="4"/>
  <c r="G204" i="4"/>
  <c r="O238" i="4"/>
  <c r="M231" i="4"/>
  <c r="M286" i="4"/>
  <c r="F131" i="4"/>
  <c r="O166" i="4"/>
  <c r="F175" i="4"/>
  <c r="C182" i="4"/>
  <c r="C185" i="4"/>
  <c r="G191" i="4"/>
  <c r="I191" i="4" s="1"/>
  <c r="I192" i="4"/>
  <c r="C193" i="4"/>
  <c r="O198" i="4"/>
  <c r="M196" i="4"/>
  <c r="O205" i="4"/>
  <c r="C214" i="4"/>
  <c r="C221" i="4"/>
  <c r="C226" i="4"/>
  <c r="F227" i="4"/>
  <c r="D204" i="4"/>
  <c r="C229" i="4"/>
  <c r="O233" i="4"/>
  <c r="I235" i="4"/>
  <c r="F238" i="4"/>
  <c r="I259" i="4"/>
  <c r="C261" i="4"/>
  <c r="C262" i="4"/>
  <c r="O281" i="4"/>
  <c r="L288" i="4"/>
  <c r="L188" i="4"/>
  <c r="C197" i="4"/>
  <c r="F198" i="4"/>
  <c r="L216" i="4"/>
  <c r="C225" i="4"/>
  <c r="K230" i="4"/>
  <c r="K194" i="4" s="1"/>
  <c r="C237" i="4"/>
  <c r="C250" i="4"/>
  <c r="L252" i="4"/>
  <c r="H258" i="4"/>
  <c r="I258" i="4" s="1"/>
  <c r="O269" i="4"/>
  <c r="I271" i="4"/>
  <c r="C273" i="4"/>
  <c r="I279" i="4"/>
  <c r="C289" i="4"/>
  <c r="L184" i="4"/>
  <c r="K187" i="4"/>
  <c r="L187" i="4" s="1"/>
  <c r="C190" i="4"/>
  <c r="L192" i="4"/>
  <c r="F196" i="4"/>
  <c r="E195" i="4"/>
  <c r="J204" i="4"/>
  <c r="L204" i="4" s="1"/>
  <c r="L205" i="4"/>
  <c r="C206" i="4"/>
  <c r="C218" i="4"/>
  <c r="I227" i="4"/>
  <c r="L233" i="4"/>
  <c r="J231" i="4"/>
  <c r="C234" i="4"/>
  <c r="C242" i="4"/>
  <c r="C254" i="4"/>
  <c r="D258" i="4"/>
  <c r="F258" i="4" s="1"/>
  <c r="F259" i="4"/>
  <c r="I263" i="4"/>
  <c r="I269" i="4"/>
  <c r="L281" i="4"/>
  <c r="L196" i="4"/>
  <c r="C184" i="4" l="1"/>
  <c r="J173" i="4"/>
  <c r="L173" i="4" s="1"/>
  <c r="I21" i="4"/>
  <c r="C116" i="4"/>
  <c r="E230" i="4"/>
  <c r="E284" i="4" s="1"/>
  <c r="I231" i="4"/>
  <c r="F286" i="4"/>
  <c r="F187" i="4"/>
  <c r="I173" i="4"/>
  <c r="C191" i="4"/>
  <c r="C128" i="4"/>
  <c r="N75" i="4"/>
  <c r="N52" i="4" s="1"/>
  <c r="E194" i="4"/>
  <c r="C233" i="4"/>
  <c r="C89" i="4"/>
  <c r="F287" i="4"/>
  <c r="C263" i="4"/>
  <c r="C251" i="4"/>
  <c r="C112" i="4"/>
  <c r="F174" i="4"/>
  <c r="C275" i="4"/>
  <c r="C235" i="4"/>
  <c r="I174" i="4"/>
  <c r="C160" i="4"/>
  <c r="C252" i="4"/>
  <c r="L287" i="4"/>
  <c r="J75" i="4"/>
  <c r="L75" i="4" s="1"/>
  <c r="F130" i="4"/>
  <c r="C58" i="4"/>
  <c r="C279" i="4"/>
  <c r="I204" i="4"/>
  <c r="L269" i="4"/>
  <c r="O130" i="4"/>
  <c r="C95" i="4"/>
  <c r="C69" i="4"/>
  <c r="C55" i="4"/>
  <c r="N194" i="4"/>
  <c r="O268" i="4"/>
  <c r="C80" i="4"/>
  <c r="H75" i="4"/>
  <c r="H52" i="4" s="1"/>
  <c r="C288" i="4"/>
  <c r="C166" i="4"/>
  <c r="C84" i="4"/>
  <c r="I83" i="4"/>
  <c r="C258" i="4"/>
  <c r="O286" i="4"/>
  <c r="C122" i="4"/>
  <c r="C77" i="4"/>
  <c r="C76" i="4"/>
  <c r="G53" i="4"/>
  <c r="I53" i="4" s="1"/>
  <c r="L83" i="4"/>
  <c r="C281" i="4"/>
  <c r="F231" i="4"/>
  <c r="O204" i="4"/>
  <c r="C192" i="4"/>
  <c r="L286" i="4"/>
  <c r="C179" i="4"/>
  <c r="E52" i="4"/>
  <c r="E51" i="4" s="1"/>
  <c r="E285" i="4" s="1"/>
  <c r="C136" i="4"/>
  <c r="D230" i="4"/>
  <c r="C205" i="4"/>
  <c r="K284" i="4"/>
  <c r="C216" i="4"/>
  <c r="L54" i="4"/>
  <c r="O287" i="4"/>
  <c r="J195" i="4"/>
  <c r="L195" i="4" s="1"/>
  <c r="C238" i="4"/>
  <c r="C131" i="4"/>
  <c r="C141" i="4"/>
  <c r="N284" i="4"/>
  <c r="F204" i="4"/>
  <c r="D195" i="4"/>
  <c r="O231" i="4"/>
  <c r="M230" i="4"/>
  <c r="M173" i="4"/>
  <c r="O173" i="4" s="1"/>
  <c r="O174" i="4"/>
  <c r="D268" i="4"/>
  <c r="F269" i="4"/>
  <c r="C188" i="4"/>
  <c r="H230" i="4"/>
  <c r="C165" i="4"/>
  <c r="D75" i="4"/>
  <c r="C67" i="4"/>
  <c r="J53" i="4"/>
  <c r="G75" i="4"/>
  <c r="I75" i="4" s="1"/>
  <c r="M195" i="4"/>
  <c r="O196" i="4"/>
  <c r="C196" i="4" s="1"/>
  <c r="C259" i="4"/>
  <c r="C198" i="4"/>
  <c r="C227" i="4"/>
  <c r="G195" i="4"/>
  <c r="C22" i="4"/>
  <c r="C271" i="4"/>
  <c r="G187" i="4"/>
  <c r="I187" i="4" s="1"/>
  <c r="O83" i="4"/>
  <c r="G230" i="4"/>
  <c r="M75" i="4"/>
  <c r="O75" i="4" s="1"/>
  <c r="J21" i="4"/>
  <c r="L21" i="4" s="1"/>
  <c r="L27" i="4"/>
  <c r="C27" i="4" s="1"/>
  <c r="J230" i="4"/>
  <c r="L230" i="4" s="1"/>
  <c r="L231" i="4"/>
  <c r="C175" i="4"/>
  <c r="K52" i="4"/>
  <c r="K51" i="4" s="1"/>
  <c r="G286" i="4"/>
  <c r="I286" i="4" s="1"/>
  <c r="I287" i="4"/>
  <c r="M53" i="4"/>
  <c r="O54" i="4"/>
  <c r="C54" i="4" s="1"/>
  <c r="F230" i="4" l="1"/>
  <c r="C187" i="4"/>
  <c r="N51" i="4"/>
  <c r="N50" i="4" s="1"/>
  <c r="C130" i="4"/>
  <c r="C287" i="4"/>
  <c r="C286" i="4" s="1"/>
  <c r="C173" i="4"/>
  <c r="C231" i="4"/>
  <c r="C174" i="4"/>
  <c r="C83" i="4"/>
  <c r="C204" i="4"/>
  <c r="G52" i="4"/>
  <c r="E50" i="4"/>
  <c r="C269" i="4"/>
  <c r="M52" i="4"/>
  <c r="O53" i="4"/>
  <c r="G194" i="4"/>
  <c r="I195" i="4"/>
  <c r="J52" i="4"/>
  <c r="L53" i="4"/>
  <c r="H194" i="4"/>
  <c r="H51" i="4" s="1"/>
  <c r="H284" i="4"/>
  <c r="D194" i="4"/>
  <c r="F194" i="4" s="1"/>
  <c r="F195" i="4"/>
  <c r="J194" i="4"/>
  <c r="L194" i="4" s="1"/>
  <c r="N285" i="4"/>
  <c r="I52" i="4"/>
  <c r="I230" i="4"/>
  <c r="G284" i="4"/>
  <c r="O195" i="4"/>
  <c r="M194" i="4"/>
  <c r="O194" i="4" s="1"/>
  <c r="F75" i="4"/>
  <c r="C75" i="4" s="1"/>
  <c r="D52" i="4"/>
  <c r="K50" i="4"/>
  <c r="K285" i="4"/>
  <c r="F268" i="4"/>
  <c r="C268" i="4" s="1"/>
  <c r="D284" i="4"/>
  <c r="F284" i="4" s="1"/>
  <c r="O230" i="4"/>
  <c r="M284" i="4"/>
  <c r="O284" i="4" s="1"/>
  <c r="J284" i="4"/>
  <c r="L284" i="4" s="1"/>
  <c r="C53" i="4" l="1"/>
  <c r="G51" i="4"/>
  <c r="I51" i="4" s="1"/>
  <c r="C230" i="4"/>
  <c r="H285" i="4"/>
  <c r="H50" i="4"/>
  <c r="I194" i="4"/>
  <c r="C194" i="4" s="1"/>
  <c r="C195" i="4"/>
  <c r="D51" i="4"/>
  <c r="F52" i="4"/>
  <c r="I284" i="4"/>
  <c r="J51" i="4"/>
  <c r="L52" i="4"/>
  <c r="O52" i="4"/>
  <c r="M51" i="4"/>
  <c r="C284" i="4" l="1"/>
  <c r="G50" i="4"/>
  <c r="I50" i="4" s="1"/>
  <c r="G285" i="4"/>
  <c r="I285" i="4" s="1"/>
  <c r="M50" i="4"/>
  <c r="O50" i="4" s="1"/>
  <c r="O51" i="4"/>
  <c r="M285" i="4"/>
  <c r="O285" i="4" s="1"/>
  <c r="C52" i="4"/>
  <c r="L51" i="4"/>
  <c r="J50" i="4"/>
  <c r="L50" i="4" s="1"/>
  <c r="J285" i="4"/>
  <c r="L285" i="4" s="1"/>
  <c r="D50" i="4"/>
  <c r="F50" i="4" s="1"/>
  <c r="F51" i="4"/>
  <c r="D25" i="4"/>
  <c r="D285" i="4" s="1"/>
  <c r="F285" i="4" s="1"/>
  <c r="C285" i="4" l="1"/>
  <c r="C50" i="4"/>
  <c r="F25" i="4"/>
  <c r="C25" i="4" s="1"/>
  <c r="D21" i="4"/>
  <c r="F21" i="4" s="1"/>
  <c r="C21" i="4" s="1"/>
  <c r="C51" i="4"/>
  <c r="O299" i="3" l="1"/>
  <c r="L299" i="3"/>
  <c r="I299" i="3"/>
  <c r="F299" i="3"/>
  <c r="O298" i="3"/>
  <c r="L298" i="3"/>
  <c r="I298" i="3"/>
  <c r="F298" i="3"/>
  <c r="O297" i="3"/>
  <c r="L297" i="3"/>
  <c r="I297" i="3"/>
  <c r="F297" i="3"/>
  <c r="O296" i="3"/>
  <c r="L296" i="3"/>
  <c r="I296" i="3"/>
  <c r="F296" i="3"/>
  <c r="O295" i="3"/>
  <c r="L295" i="3"/>
  <c r="I295" i="3"/>
  <c r="F295" i="3"/>
  <c r="O294" i="3"/>
  <c r="L294" i="3"/>
  <c r="I294" i="3"/>
  <c r="F294" i="3"/>
  <c r="O293" i="3"/>
  <c r="L293" i="3"/>
  <c r="I293" i="3"/>
  <c r="F293" i="3"/>
  <c r="O292" i="3"/>
  <c r="L292" i="3"/>
  <c r="I292" i="3"/>
  <c r="F292" i="3"/>
  <c r="N291" i="3"/>
  <c r="M291" i="3"/>
  <c r="K291" i="3"/>
  <c r="J291" i="3"/>
  <c r="H291" i="3"/>
  <c r="G291" i="3"/>
  <c r="E291" i="3"/>
  <c r="D291" i="3"/>
  <c r="O286" i="3"/>
  <c r="L286" i="3"/>
  <c r="I286" i="3"/>
  <c r="F286" i="3"/>
  <c r="O285" i="3"/>
  <c r="L285" i="3"/>
  <c r="I285" i="3"/>
  <c r="F285" i="3"/>
  <c r="N284" i="3"/>
  <c r="M284" i="3"/>
  <c r="K284" i="3"/>
  <c r="J284" i="3"/>
  <c r="H284" i="3"/>
  <c r="G284" i="3"/>
  <c r="E284" i="3"/>
  <c r="D284" i="3"/>
  <c r="O283" i="3"/>
  <c r="L283" i="3"/>
  <c r="I283" i="3"/>
  <c r="F283" i="3"/>
  <c r="N282" i="3"/>
  <c r="M282" i="3"/>
  <c r="K282" i="3"/>
  <c r="J282" i="3"/>
  <c r="H282" i="3"/>
  <c r="G282" i="3"/>
  <c r="E282" i="3"/>
  <c r="D282" i="3"/>
  <c r="O281" i="3"/>
  <c r="L281" i="3"/>
  <c r="I281" i="3"/>
  <c r="F281" i="3"/>
  <c r="O280" i="3"/>
  <c r="L280" i="3"/>
  <c r="I280" i="3"/>
  <c r="F280" i="3"/>
  <c r="O279" i="3"/>
  <c r="O278" i="3" s="1"/>
  <c r="L279" i="3"/>
  <c r="I279" i="3"/>
  <c r="F279" i="3"/>
  <c r="N278" i="3"/>
  <c r="M278" i="3"/>
  <c r="K278" i="3"/>
  <c r="J278" i="3"/>
  <c r="H278" i="3"/>
  <c r="G278" i="3"/>
  <c r="E278" i="3"/>
  <c r="D278" i="3"/>
  <c r="O277" i="3"/>
  <c r="L277" i="3"/>
  <c r="I277" i="3"/>
  <c r="F277" i="3"/>
  <c r="O276" i="3"/>
  <c r="L276" i="3"/>
  <c r="I276" i="3"/>
  <c r="F276" i="3"/>
  <c r="O275" i="3"/>
  <c r="L275" i="3"/>
  <c r="I275" i="3"/>
  <c r="F275" i="3"/>
  <c r="N274" i="3"/>
  <c r="M274" i="3"/>
  <c r="K274" i="3"/>
  <c r="J274" i="3"/>
  <c r="H274" i="3"/>
  <c r="G274" i="3"/>
  <c r="G272" i="3" s="1"/>
  <c r="G271" i="3" s="1"/>
  <c r="E274" i="3"/>
  <c r="D274" i="3"/>
  <c r="O273" i="3"/>
  <c r="L273" i="3"/>
  <c r="I273" i="3"/>
  <c r="F273" i="3"/>
  <c r="O270" i="3"/>
  <c r="L270" i="3"/>
  <c r="I270" i="3"/>
  <c r="F270" i="3"/>
  <c r="O269" i="3"/>
  <c r="L269" i="3"/>
  <c r="I269" i="3"/>
  <c r="F269" i="3"/>
  <c r="O268" i="3"/>
  <c r="L268" i="3"/>
  <c r="I268" i="3"/>
  <c r="F268" i="3"/>
  <c r="O267" i="3"/>
  <c r="L267" i="3"/>
  <c r="I267" i="3"/>
  <c r="F267" i="3"/>
  <c r="N266" i="3"/>
  <c r="M266" i="3"/>
  <c r="K266" i="3"/>
  <c r="J266" i="3"/>
  <c r="H266" i="3"/>
  <c r="G266" i="3"/>
  <c r="E266" i="3"/>
  <c r="D266" i="3"/>
  <c r="O265" i="3"/>
  <c r="L265" i="3"/>
  <c r="I265" i="3"/>
  <c r="F265" i="3"/>
  <c r="O264" i="3"/>
  <c r="L264" i="3"/>
  <c r="I264" i="3"/>
  <c r="F264" i="3"/>
  <c r="O263" i="3"/>
  <c r="L263" i="3"/>
  <c r="I263" i="3"/>
  <c r="F263" i="3"/>
  <c r="N262" i="3"/>
  <c r="M262" i="3"/>
  <c r="M261" i="3" s="1"/>
  <c r="K262" i="3"/>
  <c r="K261" i="3" s="1"/>
  <c r="J262" i="3"/>
  <c r="H262" i="3"/>
  <c r="H261" i="3" s="1"/>
  <c r="G262" i="3"/>
  <c r="E262" i="3"/>
  <c r="D262" i="3"/>
  <c r="O260" i="3"/>
  <c r="L260" i="3"/>
  <c r="I260" i="3"/>
  <c r="F260" i="3"/>
  <c r="O259" i="3"/>
  <c r="L259" i="3"/>
  <c r="I259" i="3"/>
  <c r="F259" i="3"/>
  <c r="O258" i="3"/>
  <c r="L258" i="3"/>
  <c r="I258" i="3"/>
  <c r="F258" i="3"/>
  <c r="O257" i="3"/>
  <c r="L257" i="3"/>
  <c r="I257" i="3"/>
  <c r="F257" i="3"/>
  <c r="O256" i="3"/>
  <c r="L256" i="3"/>
  <c r="I256" i="3"/>
  <c r="F256" i="3"/>
  <c r="N255" i="3"/>
  <c r="N254" i="3" s="1"/>
  <c r="M255" i="3"/>
  <c r="K255" i="3"/>
  <c r="K254" i="3" s="1"/>
  <c r="J255" i="3"/>
  <c r="H255" i="3"/>
  <c r="H254" i="3" s="1"/>
  <c r="G255" i="3"/>
  <c r="G254" i="3" s="1"/>
  <c r="E255" i="3"/>
  <c r="D255" i="3"/>
  <c r="D254" i="3" s="1"/>
  <c r="O253" i="3"/>
  <c r="L253" i="3"/>
  <c r="I253" i="3"/>
  <c r="F253" i="3"/>
  <c r="O252" i="3"/>
  <c r="L252" i="3"/>
  <c r="I252" i="3"/>
  <c r="F252" i="3"/>
  <c r="O251" i="3"/>
  <c r="L251" i="3"/>
  <c r="I251" i="3"/>
  <c r="F251" i="3"/>
  <c r="O250" i="3"/>
  <c r="L250" i="3"/>
  <c r="I250" i="3"/>
  <c r="F250" i="3"/>
  <c r="N249" i="3"/>
  <c r="M249" i="3"/>
  <c r="K249" i="3"/>
  <c r="J249" i="3"/>
  <c r="H249" i="3"/>
  <c r="G249" i="3"/>
  <c r="E249" i="3"/>
  <c r="D249" i="3"/>
  <c r="O248" i="3"/>
  <c r="L248" i="3"/>
  <c r="I248" i="3"/>
  <c r="F248" i="3"/>
  <c r="O247" i="3"/>
  <c r="L247" i="3"/>
  <c r="I247" i="3"/>
  <c r="F247" i="3"/>
  <c r="O246" i="3"/>
  <c r="L246" i="3"/>
  <c r="I246" i="3"/>
  <c r="F246" i="3"/>
  <c r="O245" i="3"/>
  <c r="L245" i="3"/>
  <c r="I245" i="3"/>
  <c r="F245" i="3"/>
  <c r="O244" i="3"/>
  <c r="L244" i="3"/>
  <c r="I244" i="3"/>
  <c r="F244" i="3"/>
  <c r="O243" i="3"/>
  <c r="L243" i="3"/>
  <c r="I243" i="3"/>
  <c r="F243" i="3"/>
  <c r="O242" i="3"/>
  <c r="L242" i="3"/>
  <c r="I242" i="3"/>
  <c r="F242" i="3"/>
  <c r="N241" i="3"/>
  <c r="M241" i="3"/>
  <c r="K241" i="3"/>
  <c r="J241" i="3"/>
  <c r="H241" i="3"/>
  <c r="G241" i="3"/>
  <c r="E241" i="3"/>
  <c r="D241" i="3"/>
  <c r="O240" i="3"/>
  <c r="L240" i="3"/>
  <c r="I240" i="3"/>
  <c r="F240" i="3"/>
  <c r="O239" i="3"/>
  <c r="L239" i="3"/>
  <c r="I239" i="3"/>
  <c r="F239" i="3"/>
  <c r="N238" i="3"/>
  <c r="M238" i="3"/>
  <c r="K238" i="3"/>
  <c r="J238" i="3"/>
  <c r="H238" i="3"/>
  <c r="G238" i="3"/>
  <c r="E238" i="3"/>
  <c r="D238" i="3"/>
  <c r="O237" i="3"/>
  <c r="L237" i="3"/>
  <c r="I237" i="3"/>
  <c r="F237" i="3"/>
  <c r="N236" i="3"/>
  <c r="N234" i="3" s="1"/>
  <c r="M236" i="3"/>
  <c r="K236" i="3"/>
  <c r="J236" i="3"/>
  <c r="H236" i="3"/>
  <c r="H234" i="3" s="1"/>
  <c r="G236" i="3"/>
  <c r="E236" i="3"/>
  <c r="D236" i="3"/>
  <c r="O235" i="3"/>
  <c r="L235" i="3"/>
  <c r="I235" i="3"/>
  <c r="F235" i="3"/>
  <c r="O232" i="3"/>
  <c r="L232" i="3"/>
  <c r="I232" i="3"/>
  <c r="F232" i="3"/>
  <c r="O231" i="3"/>
  <c r="L231" i="3"/>
  <c r="I231" i="3"/>
  <c r="F231" i="3"/>
  <c r="N230" i="3"/>
  <c r="M230" i="3"/>
  <c r="K230" i="3"/>
  <c r="J230" i="3"/>
  <c r="H230" i="3"/>
  <c r="G230" i="3"/>
  <c r="E230" i="3"/>
  <c r="D230" i="3"/>
  <c r="O229" i="3"/>
  <c r="L229" i="3"/>
  <c r="I229" i="3"/>
  <c r="F229" i="3"/>
  <c r="O228" i="3"/>
  <c r="L228" i="3"/>
  <c r="I228" i="3"/>
  <c r="F228" i="3"/>
  <c r="O227" i="3"/>
  <c r="L227" i="3"/>
  <c r="I227" i="3"/>
  <c r="F227" i="3"/>
  <c r="O226" i="3"/>
  <c r="L226" i="3"/>
  <c r="I226" i="3"/>
  <c r="F226" i="3"/>
  <c r="O225" i="3"/>
  <c r="L225" i="3"/>
  <c r="I225" i="3"/>
  <c r="F225" i="3"/>
  <c r="O224" i="3"/>
  <c r="L224" i="3"/>
  <c r="I224" i="3"/>
  <c r="F224" i="3"/>
  <c r="O223" i="3"/>
  <c r="L223" i="3"/>
  <c r="I223" i="3"/>
  <c r="F223" i="3"/>
  <c r="O222" i="3"/>
  <c r="L222" i="3"/>
  <c r="I222" i="3"/>
  <c r="F222" i="3"/>
  <c r="O221" i="3"/>
  <c r="L221" i="3"/>
  <c r="I221" i="3"/>
  <c r="F221" i="3"/>
  <c r="O220" i="3"/>
  <c r="L220" i="3"/>
  <c r="I220" i="3"/>
  <c r="F220" i="3"/>
  <c r="N219" i="3"/>
  <c r="M219" i="3"/>
  <c r="K219" i="3"/>
  <c r="J219" i="3"/>
  <c r="H219" i="3"/>
  <c r="G219" i="3"/>
  <c r="E219" i="3"/>
  <c r="D219" i="3"/>
  <c r="O218" i="3"/>
  <c r="L218" i="3"/>
  <c r="I218" i="3"/>
  <c r="F218" i="3"/>
  <c r="O217" i="3"/>
  <c r="L217" i="3"/>
  <c r="I217" i="3"/>
  <c r="F217" i="3"/>
  <c r="O216" i="3"/>
  <c r="L216" i="3"/>
  <c r="I216" i="3"/>
  <c r="F216" i="3"/>
  <c r="O215" i="3"/>
  <c r="L215" i="3"/>
  <c r="I215" i="3"/>
  <c r="F215" i="3"/>
  <c r="O214" i="3"/>
  <c r="L214" i="3"/>
  <c r="I214" i="3"/>
  <c r="F214" i="3"/>
  <c r="O213" i="3"/>
  <c r="L213" i="3"/>
  <c r="I213" i="3"/>
  <c r="F213" i="3"/>
  <c r="O212" i="3"/>
  <c r="L212" i="3"/>
  <c r="I212" i="3"/>
  <c r="F212" i="3"/>
  <c r="O211" i="3"/>
  <c r="L211" i="3"/>
  <c r="I211" i="3"/>
  <c r="F211" i="3"/>
  <c r="O210" i="3"/>
  <c r="L210" i="3"/>
  <c r="I210" i="3"/>
  <c r="F210" i="3"/>
  <c r="O209" i="3"/>
  <c r="L209" i="3"/>
  <c r="I209" i="3"/>
  <c r="F209" i="3"/>
  <c r="N208" i="3"/>
  <c r="M208" i="3"/>
  <c r="K208" i="3"/>
  <c r="J208" i="3"/>
  <c r="H208" i="3"/>
  <c r="G208" i="3"/>
  <c r="E208" i="3"/>
  <c r="D208" i="3"/>
  <c r="O206" i="3"/>
  <c r="L206" i="3"/>
  <c r="I206" i="3"/>
  <c r="F206" i="3"/>
  <c r="O205" i="3"/>
  <c r="L205" i="3"/>
  <c r="I205" i="3"/>
  <c r="F205" i="3"/>
  <c r="O204" i="3"/>
  <c r="L204" i="3"/>
  <c r="I204" i="3"/>
  <c r="F204" i="3"/>
  <c r="O203" i="3"/>
  <c r="L203" i="3"/>
  <c r="I203" i="3"/>
  <c r="F203" i="3"/>
  <c r="O202" i="3"/>
  <c r="L202" i="3"/>
  <c r="I202" i="3"/>
  <c r="F202" i="3"/>
  <c r="N201" i="3"/>
  <c r="M201" i="3"/>
  <c r="K201" i="3"/>
  <c r="J201" i="3"/>
  <c r="J199" i="3" s="1"/>
  <c r="H201" i="3"/>
  <c r="H199" i="3" s="1"/>
  <c r="G201" i="3"/>
  <c r="E201" i="3"/>
  <c r="E199" i="3" s="1"/>
  <c r="D201" i="3"/>
  <c r="D199" i="3" s="1"/>
  <c r="O200" i="3"/>
  <c r="L200" i="3"/>
  <c r="I200" i="3"/>
  <c r="F200" i="3"/>
  <c r="N199" i="3"/>
  <c r="M199" i="3"/>
  <c r="O196" i="3"/>
  <c r="L196" i="3"/>
  <c r="I196" i="3"/>
  <c r="F196" i="3"/>
  <c r="N195" i="3"/>
  <c r="M195" i="3"/>
  <c r="K195" i="3"/>
  <c r="K194" i="3" s="1"/>
  <c r="J195" i="3"/>
  <c r="J194" i="3" s="1"/>
  <c r="H195" i="3"/>
  <c r="H194" i="3" s="1"/>
  <c r="G195" i="3"/>
  <c r="G194" i="3" s="1"/>
  <c r="E195" i="3"/>
  <c r="E194" i="3" s="1"/>
  <c r="D195" i="3"/>
  <c r="D194" i="3" s="1"/>
  <c r="N194" i="3"/>
  <c r="O193" i="3"/>
  <c r="L193" i="3"/>
  <c r="I193" i="3"/>
  <c r="F193" i="3"/>
  <c r="O192" i="3"/>
  <c r="L192" i="3"/>
  <c r="I192" i="3"/>
  <c r="F192" i="3"/>
  <c r="N191" i="3"/>
  <c r="M191" i="3"/>
  <c r="K191" i="3"/>
  <c r="J191" i="3"/>
  <c r="H191" i="3"/>
  <c r="G191" i="3"/>
  <c r="E191" i="3"/>
  <c r="D191" i="3"/>
  <c r="O189" i="3"/>
  <c r="L189" i="3"/>
  <c r="I189" i="3"/>
  <c r="F189" i="3"/>
  <c r="O188" i="3"/>
  <c r="L188" i="3"/>
  <c r="I188" i="3"/>
  <c r="F188" i="3"/>
  <c r="N187" i="3"/>
  <c r="M187" i="3"/>
  <c r="K187" i="3"/>
  <c r="J187" i="3"/>
  <c r="H187" i="3"/>
  <c r="G187" i="3"/>
  <c r="E187" i="3"/>
  <c r="D187" i="3"/>
  <c r="O186" i="3"/>
  <c r="L186" i="3"/>
  <c r="I186" i="3"/>
  <c r="F186" i="3"/>
  <c r="O185" i="3"/>
  <c r="L185" i="3"/>
  <c r="I185" i="3"/>
  <c r="F185" i="3"/>
  <c r="O184" i="3"/>
  <c r="L184" i="3"/>
  <c r="I184" i="3"/>
  <c r="F184" i="3"/>
  <c r="O183" i="3"/>
  <c r="L183" i="3"/>
  <c r="I183" i="3"/>
  <c r="F183" i="3"/>
  <c r="N182" i="3"/>
  <c r="M182" i="3"/>
  <c r="K182" i="3"/>
  <c r="J182" i="3"/>
  <c r="H182" i="3"/>
  <c r="G182" i="3"/>
  <c r="E182" i="3"/>
  <c r="D182" i="3"/>
  <c r="O181" i="3"/>
  <c r="L181" i="3"/>
  <c r="I181" i="3"/>
  <c r="F181" i="3"/>
  <c r="O180" i="3"/>
  <c r="L180" i="3"/>
  <c r="I180" i="3"/>
  <c r="F180" i="3"/>
  <c r="O179" i="3"/>
  <c r="L179" i="3"/>
  <c r="I179" i="3"/>
  <c r="F179" i="3"/>
  <c r="N178" i="3"/>
  <c r="N177" i="3" s="1"/>
  <c r="M178" i="3"/>
  <c r="K178" i="3"/>
  <c r="K177" i="3" s="1"/>
  <c r="J178" i="3"/>
  <c r="H178" i="3"/>
  <c r="G178" i="3"/>
  <c r="E178" i="3"/>
  <c r="E177" i="3" s="1"/>
  <c r="D178" i="3"/>
  <c r="O175" i="3"/>
  <c r="L175" i="3"/>
  <c r="I175" i="3"/>
  <c r="F175" i="3"/>
  <c r="O174" i="3"/>
  <c r="L174" i="3"/>
  <c r="I174" i="3"/>
  <c r="F174" i="3"/>
  <c r="O173" i="3"/>
  <c r="L173" i="3"/>
  <c r="I173" i="3"/>
  <c r="F173" i="3"/>
  <c r="O172" i="3"/>
  <c r="L172" i="3"/>
  <c r="I172" i="3"/>
  <c r="F172" i="3"/>
  <c r="O171" i="3"/>
  <c r="L171" i="3"/>
  <c r="I171" i="3"/>
  <c r="F171" i="3"/>
  <c r="O170" i="3"/>
  <c r="L170" i="3"/>
  <c r="I170" i="3"/>
  <c r="F170" i="3"/>
  <c r="N169" i="3"/>
  <c r="N168" i="3" s="1"/>
  <c r="M169" i="3"/>
  <c r="K169" i="3"/>
  <c r="K168" i="3" s="1"/>
  <c r="J169" i="3"/>
  <c r="J168" i="3" s="1"/>
  <c r="H169" i="3"/>
  <c r="H168" i="3" s="1"/>
  <c r="G169" i="3"/>
  <c r="E169" i="3"/>
  <c r="E168" i="3" s="1"/>
  <c r="D169" i="3"/>
  <c r="O167" i="3"/>
  <c r="L167" i="3"/>
  <c r="I167" i="3"/>
  <c r="F167" i="3"/>
  <c r="O166" i="3"/>
  <c r="L166" i="3"/>
  <c r="I166" i="3"/>
  <c r="F166" i="3"/>
  <c r="O165" i="3"/>
  <c r="L165" i="3"/>
  <c r="I165" i="3"/>
  <c r="F165" i="3"/>
  <c r="O164" i="3"/>
  <c r="L164" i="3"/>
  <c r="I164" i="3"/>
  <c r="F164" i="3"/>
  <c r="N163" i="3"/>
  <c r="M163" i="3"/>
  <c r="K163" i="3"/>
  <c r="J163" i="3"/>
  <c r="H163" i="3"/>
  <c r="G163" i="3"/>
  <c r="E163" i="3"/>
  <c r="D163" i="3"/>
  <c r="O162" i="3"/>
  <c r="L162" i="3"/>
  <c r="I162" i="3"/>
  <c r="F162" i="3"/>
  <c r="O161" i="3"/>
  <c r="L161" i="3"/>
  <c r="I161" i="3"/>
  <c r="F161" i="3"/>
  <c r="O160" i="3"/>
  <c r="L160" i="3"/>
  <c r="I160" i="3"/>
  <c r="F160" i="3"/>
  <c r="O159" i="3"/>
  <c r="L159" i="3"/>
  <c r="I159" i="3"/>
  <c r="F159" i="3"/>
  <c r="O158" i="3"/>
  <c r="L158" i="3"/>
  <c r="I158" i="3"/>
  <c r="F158" i="3"/>
  <c r="O157" i="3"/>
  <c r="L157" i="3"/>
  <c r="I157" i="3"/>
  <c r="F157" i="3"/>
  <c r="O156" i="3"/>
  <c r="L156" i="3"/>
  <c r="I156" i="3"/>
  <c r="F156" i="3"/>
  <c r="O155" i="3"/>
  <c r="L155" i="3"/>
  <c r="I155" i="3"/>
  <c r="F155" i="3"/>
  <c r="N154" i="3"/>
  <c r="M154" i="3"/>
  <c r="K154" i="3"/>
  <c r="J154" i="3"/>
  <c r="H154" i="3"/>
  <c r="G154" i="3"/>
  <c r="E154" i="3"/>
  <c r="D154" i="3"/>
  <c r="O153" i="3"/>
  <c r="L153" i="3"/>
  <c r="I153" i="3"/>
  <c r="F153" i="3"/>
  <c r="O152" i="3"/>
  <c r="L152" i="3"/>
  <c r="I152" i="3"/>
  <c r="F152" i="3"/>
  <c r="O151" i="3"/>
  <c r="L151" i="3"/>
  <c r="I151" i="3"/>
  <c r="F151" i="3"/>
  <c r="O150" i="3"/>
  <c r="L150" i="3"/>
  <c r="I150" i="3"/>
  <c r="F150" i="3"/>
  <c r="O149" i="3"/>
  <c r="L149" i="3"/>
  <c r="I149" i="3"/>
  <c r="F149" i="3"/>
  <c r="O148" i="3"/>
  <c r="L148" i="3"/>
  <c r="I148" i="3"/>
  <c r="F148" i="3"/>
  <c r="N147" i="3"/>
  <c r="M147" i="3"/>
  <c r="K147" i="3"/>
  <c r="J147" i="3"/>
  <c r="H147" i="3"/>
  <c r="G147" i="3"/>
  <c r="E147" i="3"/>
  <c r="D147" i="3"/>
  <c r="O146" i="3"/>
  <c r="L146" i="3"/>
  <c r="I146" i="3"/>
  <c r="F146" i="3"/>
  <c r="O145" i="3"/>
  <c r="L145" i="3"/>
  <c r="I145" i="3"/>
  <c r="F145" i="3"/>
  <c r="N144" i="3"/>
  <c r="M144" i="3"/>
  <c r="K144" i="3"/>
  <c r="J144" i="3"/>
  <c r="H144" i="3"/>
  <c r="G144" i="3"/>
  <c r="E144" i="3"/>
  <c r="D144" i="3"/>
  <c r="O143" i="3"/>
  <c r="L143" i="3"/>
  <c r="I143" i="3"/>
  <c r="F143" i="3"/>
  <c r="O142" i="3"/>
  <c r="L142" i="3"/>
  <c r="I142" i="3"/>
  <c r="F142" i="3"/>
  <c r="O141" i="3"/>
  <c r="L141" i="3"/>
  <c r="I141" i="3"/>
  <c r="F141" i="3"/>
  <c r="O140" i="3"/>
  <c r="L140" i="3"/>
  <c r="I140" i="3"/>
  <c r="F140" i="3"/>
  <c r="N139" i="3"/>
  <c r="M139" i="3"/>
  <c r="K139" i="3"/>
  <c r="J139" i="3"/>
  <c r="H139" i="3"/>
  <c r="G139" i="3"/>
  <c r="E139" i="3"/>
  <c r="D139" i="3"/>
  <c r="O138" i="3"/>
  <c r="L138" i="3"/>
  <c r="I138" i="3"/>
  <c r="F138" i="3"/>
  <c r="O137" i="3"/>
  <c r="L137" i="3"/>
  <c r="I137" i="3"/>
  <c r="F137" i="3"/>
  <c r="O136" i="3"/>
  <c r="L136" i="3"/>
  <c r="I136" i="3"/>
  <c r="F136" i="3"/>
  <c r="O135" i="3"/>
  <c r="L135" i="3"/>
  <c r="I135" i="3"/>
  <c r="F135" i="3"/>
  <c r="N134" i="3"/>
  <c r="M134" i="3"/>
  <c r="K134" i="3"/>
  <c r="J134" i="3"/>
  <c r="H134" i="3"/>
  <c r="G134" i="3"/>
  <c r="E134" i="3"/>
  <c r="D134" i="3"/>
  <c r="O132" i="3"/>
  <c r="L132" i="3"/>
  <c r="I132" i="3"/>
  <c r="F132" i="3"/>
  <c r="N131" i="3"/>
  <c r="M131" i="3"/>
  <c r="K131" i="3"/>
  <c r="J131" i="3"/>
  <c r="H131" i="3"/>
  <c r="G131" i="3"/>
  <c r="E131" i="3"/>
  <c r="D131" i="3"/>
  <c r="O130" i="3"/>
  <c r="L130" i="3"/>
  <c r="I130" i="3"/>
  <c r="F130" i="3"/>
  <c r="O129" i="3"/>
  <c r="L129" i="3"/>
  <c r="I129" i="3"/>
  <c r="F129" i="3"/>
  <c r="O128" i="3"/>
  <c r="L128" i="3"/>
  <c r="I128" i="3"/>
  <c r="F128" i="3"/>
  <c r="O127" i="3"/>
  <c r="L127" i="3"/>
  <c r="I127" i="3"/>
  <c r="F127" i="3"/>
  <c r="O126" i="3"/>
  <c r="L126" i="3"/>
  <c r="I126" i="3"/>
  <c r="F126" i="3"/>
  <c r="N125" i="3"/>
  <c r="M125" i="3"/>
  <c r="K125" i="3"/>
  <c r="J125" i="3"/>
  <c r="H125" i="3"/>
  <c r="G125" i="3"/>
  <c r="E125" i="3"/>
  <c r="D125" i="3"/>
  <c r="O124" i="3"/>
  <c r="L124" i="3"/>
  <c r="I124" i="3"/>
  <c r="F124" i="3"/>
  <c r="O123" i="3"/>
  <c r="L123" i="3"/>
  <c r="I123" i="3"/>
  <c r="F123" i="3"/>
  <c r="O122" i="3"/>
  <c r="L122" i="3"/>
  <c r="I122" i="3"/>
  <c r="F122" i="3"/>
  <c r="O121" i="3"/>
  <c r="L121" i="3"/>
  <c r="I121" i="3"/>
  <c r="F121" i="3"/>
  <c r="O120" i="3"/>
  <c r="L120" i="3"/>
  <c r="I120" i="3"/>
  <c r="F120" i="3"/>
  <c r="N119" i="3"/>
  <c r="M119" i="3"/>
  <c r="K119" i="3"/>
  <c r="J119" i="3"/>
  <c r="H119" i="3"/>
  <c r="G119" i="3"/>
  <c r="E119" i="3"/>
  <c r="D119" i="3"/>
  <c r="O118" i="3"/>
  <c r="L118" i="3"/>
  <c r="I118" i="3"/>
  <c r="F118" i="3"/>
  <c r="O117" i="3"/>
  <c r="L117" i="3"/>
  <c r="I117" i="3"/>
  <c r="F117" i="3"/>
  <c r="O116" i="3"/>
  <c r="L116" i="3"/>
  <c r="I116" i="3"/>
  <c r="F116" i="3"/>
  <c r="N115" i="3"/>
  <c r="M115" i="3"/>
  <c r="K115" i="3"/>
  <c r="J115" i="3"/>
  <c r="H115" i="3"/>
  <c r="G115" i="3"/>
  <c r="E115" i="3"/>
  <c r="D115" i="3"/>
  <c r="O114" i="3"/>
  <c r="L114" i="3"/>
  <c r="I114" i="3"/>
  <c r="F114" i="3"/>
  <c r="O113" i="3"/>
  <c r="L113" i="3"/>
  <c r="I113" i="3"/>
  <c r="F113" i="3"/>
  <c r="O112" i="3"/>
  <c r="L112" i="3"/>
  <c r="I112" i="3"/>
  <c r="F112" i="3"/>
  <c r="O111" i="3"/>
  <c r="L111" i="3"/>
  <c r="I111" i="3"/>
  <c r="F111" i="3"/>
  <c r="O110" i="3"/>
  <c r="L110" i="3"/>
  <c r="I110" i="3"/>
  <c r="F110" i="3"/>
  <c r="O109" i="3"/>
  <c r="L109" i="3"/>
  <c r="I109" i="3"/>
  <c r="F109" i="3"/>
  <c r="O108" i="3"/>
  <c r="L108" i="3"/>
  <c r="I108" i="3"/>
  <c r="F108" i="3"/>
  <c r="O107" i="3"/>
  <c r="L107" i="3"/>
  <c r="I107" i="3"/>
  <c r="F107" i="3"/>
  <c r="N106" i="3"/>
  <c r="M106" i="3"/>
  <c r="K106" i="3"/>
  <c r="J106" i="3"/>
  <c r="H106" i="3"/>
  <c r="G106" i="3"/>
  <c r="E106" i="3"/>
  <c r="D106" i="3"/>
  <c r="O105" i="3"/>
  <c r="L105" i="3"/>
  <c r="I105" i="3"/>
  <c r="F105" i="3"/>
  <c r="O104" i="3"/>
  <c r="L104" i="3"/>
  <c r="I104" i="3"/>
  <c r="F104" i="3"/>
  <c r="O103" i="3"/>
  <c r="L103" i="3"/>
  <c r="I103" i="3"/>
  <c r="F103" i="3"/>
  <c r="O102" i="3"/>
  <c r="L102" i="3"/>
  <c r="I102" i="3"/>
  <c r="F102" i="3"/>
  <c r="O101" i="3"/>
  <c r="L101" i="3"/>
  <c r="I101" i="3"/>
  <c r="F101" i="3"/>
  <c r="O100" i="3"/>
  <c r="L100" i="3"/>
  <c r="I100" i="3"/>
  <c r="F100" i="3"/>
  <c r="O99" i="3"/>
  <c r="L99" i="3"/>
  <c r="I99" i="3"/>
  <c r="F99" i="3"/>
  <c r="N98" i="3"/>
  <c r="M98" i="3"/>
  <c r="K98" i="3"/>
  <c r="J98" i="3"/>
  <c r="H98" i="3"/>
  <c r="G98" i="3"/>
  <c r="E98" i="3"/>
  <c r="D98" i="3"/>
  <c r="O97" i="3"/>
  <c r="L97" i="3"/>
  <c r="I97" i="3"/>
  <c r="F97" i="3"/>
  <c r="O96" i="3"/>
  <c r="L96" i="3"/>
  <c r="I96" i="3"/>
  <c r="F96" i="3"/>
  <c r="O95" i="3"/>
  <c r="L95" i="3"/>
  <c r="I95" i="3"/>
  <c r="F95" i="3"/>
  <c r="O94" i="3"/>
  <c r="L94" i="3"/>
  <c r="I94" i="3"/>
  <c r="F94" i="3"/>
  <c r="O93" i="3"/>
  <c r="L93" i="3"/>
  <c r="I93" i="3"/>
  <c r="F93" i="3"/>
  <c r="N92" i="3"/>
  <c r="M92" i="3"/>
  <c r="K92" i="3"/>
  <c r="J92" i="3"/>
  <c r="H92" i="3"/>
  <c r="G92" i="3"/>
  <c r="E92" i="3"/>
  <c r="D92" i="3"/>
  <c r="O91" i="3"/>
  <c r="L91" i="3"/>
  <c r="I91" i="3"/>
  <c r="F91" i="3"/>
  <c r="O90" i="3"/>
  <c r="L90" i="3"/>
  <c r="I90" i="3"/>
  <c r="F90" i="3"/>
  <c r="O89" i="3"/>
  <c r="L89" i="3"/>
  <c r="I89" i="3"/>
  <c r="F89" i="3"/>
  <c r="O88" i="3"/>
  <c r="L88" i="3"/>
  <c r="I88" i="3"/>
  <c r="F88" i="3"/>
  <c r="N87" i="3"/>
  <c r="M87" i="3"/>
  <c r="K87" i="3"/>
  <c r="J87" i="3"/>
  <c r="H87" i="3"/>
  <c r="G87" i="3"/>
  <c r="E87" i="3"/>
  <c r="D87" i="3"/>
  <c r="O85" i="3"/>
  <c r="L85" i="3"/>
  <c r="I85" i="3"/>
  <c r="F85" i="3"/>
  <c r="O84" i="3"/>
  <c r="L84" i="3"/>
  <c r="I84" i="3"/>
  <c r="F84" i="3"/>
  <c r="N83" i="3"/>
  <c r="M83" i="3"/>
  <c r="K83" i="3"/>
  <c r="J83" i="3"/>
  <c r="H83" i="3"/>
  <c r="G83" i="3"/>
  <c r="E83" i="3"/>
  <c r="D83" i="3"/>
  <c r="O82" i="3"/>
  <c r="L82" i="3"/>
  <c r="I82" i="3"/>
  <c r="F82" i="3"/>
  <c r="O81" i="3"/>
  <c r="L81" i="3"/>
  <c r="I81" i="3"/>
  <c r="F81" i="3"/>
  <c r="N80" i="3"/>
  <c r="M80" i="3"/>
  <c r="K80" i="3"/>
  <c r="K79" i="3" s="1"/>
  <c r="J80" i="3"/>
  <c r="J79" i="3" s="1"/>
  <c r="H80" i="3"/>
  <c r="G80" i="3"/>
  <c r="E80" i="3"/>
  <c r="E79" i="3" s="1"/>
  <c r="D80" i="3"/>
  <c r="O77" i="3"/>
  <c r="L77" i="3"/>
  <c r="I77" i="3"/>
  <c r="F77" i="3"/>
  <c r="O76" i="3"/>
  <c r="L76" i="3"/>
  <c r="I76" i="3"/>
  <c r="F76" i="3"/>
  <c r="O75" i="3"/>
  <c r="L75" i="3"/>
  <c r="I75" i="3"/>
  <c r="F75" i="3"/>
  <c r="O74" i="3"/>
  <c r="L74" i="3"/>
  <c r="I74" i="3"/>
  <c r="F74" i="3"/>
  <c r="O73" i="3"/>
  <c r="L73" i="3"/>
  <c r="I73" i="3"/>
  <c r="F73" i="3"/>
  <c r="N72" i="3"/>
  <c r="N70" i="3" s="1"/>
  <c r="M72" i="3"/>
  <c r="M70" i="3" s="1"/>
  <c r="K72" i="3"/>
  <c r="K70" i="3" s="1"/>
  <c r="J72" i="3"/>
  <c r="H72" i="3"/>
  <c r="H70" i="3" s="1"/>
  <c r="G72" i="3"/>
  <c r="E72" i="3"/>
  <c r="E70" i="3" s="1"/>
  <c r="D72" i="3"/>
  <c r="D70" i="3" s="1"/>
  <c r="O71" i="3"/>
  <c r="L71" i="3"/>
  <c r="I71" i="3"/>
  <c r="F71" i="3"/>
  <c r="O69" i="3"/>
  <c r="L69" i="3"/>
  <c r="I69" i="3"/>
  <c r="F69" i="3"/>
  <c r="O68" i="3"/>
  <c r="L68" i="3"/>
  <c r="I68" i="3"/>
  <c r="F68" i="3"/>
  <c r="O67" i="3"/>
  <c r="L67" i="3"/>
  <c r="I67" i="3"/>
  <c r="F67" i="3"/>
  <c r="O66" i="3"/>
  <c r="L66" i="3"/>
  <c r="I66" i="3"/>
  <c r="F66" i="3"/>
  <c r="O65" i="3"/>
  <c r="L65" i="3"/>
  <c r="I65" i="3"/>
  <c r="F65" i="3"/>
  <c r="O64" i="3"/>
  <c r="L64" i="3"/>
  <c r="I64" i="3"/>
  <c r="F64" i="3"/>
  <c r="O63" i="3"/>
  <c r="L63" i="3"/>
  <c r="I63" i="3"/>
  <c r="F63" i="3"/>
  <c r="O62" i="3"/>
  <c r="L62" i="3"/>
  <c r="I62" i="3"/>
  <c r="F62" i="3"/>
  <c r="N61" i="3"/>
  <c r="M61" i="3"/>
  <c r="K61" i="3"/>
  <c r="J61" i="3"/>
  <c r="H61" i="3"/>
  <c r="G61" i="3"/>
  <c r="E61" i="3"/>
  <c r="D61" i="3"/>
  <c r="O60" i="3"/>
  <c r="L60" i="3"/>
  <c r="I60" i="3"/>
  <c r="F60" i="3"/>
  <c r="O59" i="3"/>
  <c r="L59" i="3"/>
  <c r="I59" i="3"/>
  <c r="F59" i="3"/>
  <c r="N58" i="3"/>
  <c r="M58" i="3"/>
  <c r="M57" i="3" s="1"/>
  <c r="K58" i="3"/>
  <c r="J58" i="3"/>
  <c r="H58" i="3"/>
  <c r="H57" i="3" s="1"/>
  <c r="H56" i="3" s="1"/>
  <c r="G58" i="3"/>
  <c r="G57" i="3" s="1"/>
  <c r="E58" i="3"/>
  <c r="D58" i="3"/>
  <c r="D57" i="3" s="1"/>
  <c r="N57" i="3"/>
  <c r="N56" i="3" s="1"/>
  <c r="O50" i="3"/>
  <c r="C50" i="3" s="1"/>
  <c r="O49" i="3"/>
  <c r="C49" i="3" s="1"/>
  <c r="N48" i="3"/>
  <c r="M48" i="3"/>
  <c r="L47" i="3"/>
  <c r="I47" i="3"/>
  <c r="F47" i="3"/>
  <c r="K46" i="3"/>
  <c r="J46" i="3"/>
  <c r="H46" i="3"/>
  <c r="G46" i="3"/>
  <c r="E46" i="3"/>
  <c r="D46" i="3"/>
  <c r="F45" i="3"/>
  <c r="C45" i="3" s="1"/>
  <c r="L44" i="3"/>
  <c r="C44" i="3" s="1"/>
  <c r="L43" i="3"/>
  <c r="C43" i="3" s="1"/>
  <c r="L42" i="3"/>
  <c r="C42" i="3" s="1"/>
  <c r="L41" i="3"/>
  <c r="C41" i="3" s="1"/>
  <c r="K40" i="3"/>
  <c r="J40" i="3"/>
  <c r="L39" i="3"/>
  <c r="C39" i="3" s="1"/>
  <c r="L38" i="3"/>
  <c r="C38" i="3" s="1"/>
  <c r="K37" i="3"/>
  <c r="J37" i="3"/>
  <c r="L36" i="3"/>
  <c r="C36" i="3" s="1"/>
  <c r="K35" i="3"/>
  <c r="J35" i="3"/>
  <c r="L34" i="3"/>
  <c r="C34" i="3" s="1"/>
  <c r="L33" i="3"/>
  <c r="C33" i="3" s="1"/>
  <c r="L32" i="3"/>
  <c r="C32" i="3" s="1"/>
  <c r="K31" i="3"/>
  <c r="J31" i="3"/>
  <c r="F29" i="3"/>
  <c r="C29" i="3" s="1"/>
  <c r="I28" i="3"/>
  <c r="F28" i="3"/>
  <c r="O27" i="3"/>
  <c r="L27" i="3"/>
  <c r="I27" i="3"/>
  <c r="F27" i="3"/>
  <c r="O26" i="3"/>
  <c r="L26" i="3"/>
  <c r="I26" i="3"/>
  <c r="F26" i="3"/>
  <c r="N25" i="3"/>
  <c r="M25" i="3"/>
  <c r="K25" i="3"/>
  <c r="J25" i="3"/>
  <c r="H25" i="3"/>
  <c r="G25" i="3"/>
  <c r="E25" i="3"/>
  <c r="D25" i="3"/>
  <c r="L79" i="3" l="1"/>
  <c r="L168" i="3"/>
  <c r="F274" i="3"/>
  <c r="C292" i="3"/>
  <c r="C296" i="3"/>
  <c r="H290" i="3"/>
  <c r="H289" i="3" s="1"/>
  <c r="N290" i="3"/>
  <c r="N289" i="3" s="1"/>
  <c r="O201" i="3"/>
  <c r="I208" i="3"/>
  <c r="O208" i="3"/>
  <c r="I219" i="3"/>
  <c r="I249" i="3"/>
  <c r="O249" i="3"/>
  <c r="L40" i="3"/>
  <c r="C40" i="3" s="1"/>
  <c r="O125" i="3"/>
  <c r="I134" i="3"/>
  <c r="I163" i="3"/>
  <c r="O25" i="3"/>
  <c r="I282" i="3"/>
  <c r="L115" i="3"/>
  <c r="L163" i="3"/>
  <c r="H190" i="3"/>
  <c r="O48" i="3"/>
  <c r="C48" i="3" s="1"/>
  <c r="O169" i="3"/>
  <c r="I182" i="3"/>
  <c r="O182" i="3"/>
  <c r="I187" i="3"/>
  <c r="F194" i="3"/>
  <c r="L58" i="3"/>
  <c r="F61" i="3"/>
  <c r="L83" i="3"/>
  <c r="L98" i="3"/>
  <c r="O241" i="3"/>
  <c r="F284" i="3"/>
  <c r="C101" i="3"/>
  <c r="O284" i="3"/>
  <c r="D290" i="3"/>
  <c r="C28" i="3"/>
  <c r="K30" i="3"/>
  <c r="K24" i="3" s="1"/>
  <c r="L35" i="3"/>
  <c r="C35" i="3" s="1"/>
  <c r="I46" i="3"/>
  <c r="C81" i="3"/>
  <c r="M79" i="3"/>
  <c r="I115" i="3"/>
  <c r="O115" i="3"/>
  <c r="O139" i="3"/>
  <c r="O144" i="3"/>
  <c r="I147" i="3"/>
  <c r="O163" i="3"/>
  <c r="L255" i="3"/>
  <c r="H272" i="3"/>
  <c r="H271" i="3" s="1"/>
  <c r="I271" i="3" s="1"/>
  <c r="L46" i="3"/>
  <c r="I83" i="3"/>
  <c r="N79" i="3"/>
  <c r="O92" i="3"/>
  <c r="I106" i="3"/>
  <c r="C166" i="3"/>
  <c r="I191" i="3"/>
  <c r="C257" i="3"/>
  <c r="F262" i="3"/>
  <c r="C269" i="3"/>
  <c r="C285" i="3"/>
  <c r="J290" i="3"/>
  <c r="O70" i="3"/>
  <c r="C89" i="3"/>
  <c r="C91" i="3"/>
  <c r="L92" i="3"/>
  <c r="C100" i="3"/>
  <c r="N86" i="3"/>
  <c r="C181" i="3"/>
  <c r="C213" i="3"/>
  <c r="C217" i="3"/>
  <c r="C218" i="3"/>
  <c r="C273" i="3"/>
  <c r="C275" i="3"/>
  <c r="C276" i="3"/>
  <c r="E290" i="3"/>
  <c r="F290" i="3" s="1"/>
  <c r="C68" i="3"/>
  <c r="O80" i="3"/>
  <c r="L87" i="3"/>
  <c r="F106" i="3"/>
  <c r="L106" i="3"/>
  <c r="C109" i="3"/>
  <c r="C117" i="3"/>
  <c r="L119" i="3"/>
  <c r="F125" i="3"/>
  <c r="L131" i="3"/>
  <c r="F139" i="3"/>
  <c r="C141" i="3"/>
  <c r="L147" i="3"/>
  <c r="F154" i="3"/>
  <c r="F163" i="3"/>
  <c r="K176" i="3"/>
  <c r="L187" i="3"/>
  <c r="K207" i="3"/>
  <c r="L219" i="3"/>
  <c r="F230" i="3"/>
  <c r="L236" i="3"/>
  <c r="F238" i="3"/>
  <c r="L238" i="3"/>
  <c r="F241" i="3"/>
  <c r="F278" i="3"/>
  <c r="F25" i="3"/>
  <c r="L80" i="3"/>
  <c r="F98" i="3"/>
  <c r="C161" i="3"/>
  <c r="C229" i="3"/>
  <c r="K290" i="3"/>
  <c r="K289" i="3" s="1"/>
  <c r="D56" i="3"/>
  <c r="C124" i="3"/>
  <c r="M168" i="3"/>
  <c r="O168" i="3" s="1"/>
  <c r="C186" i="3"/>
  <c r="C235" i="3"/>
  <c r="C237" i="3"/>
  <c r="C240" i="3"/>
  <c r="C280" i="3"/>
  <c r="E24" i="3"/>
  <c r="G290" i="3"/>
  <c r="I290" i="3" s="1"/>
  <c r="C47" i="3"/>
  <c r="I61" i="3"/>
  <c r="C85" i="3"/>
  <c r="I87" i="3"/>
  <c r="I92" i="3"/>
  <c r="C108" i="3"/>
  <c r="C129" i="3"/>
  <c r="C130" i="3"/>
  <c r="C137" i="3"/>
  <c r="C140" i="3"/>
  <c r="C150" i="3"/>
  <c r="C173" i="3"/>
  <c r="N190" i="3"/>
  <c r="E190" i="3"/>
  <c r="K190" i="3"/>
  <c r="F201" i="3"/>
  <c r="C205" i="3"/>
  <c r="G207" i="3"/>
  <c r="C253" i="3"/>
  <c r="C256" i="3"/>
  <c r="C265" i="3"/>
  <c r="F266" i="3"/>
  <c r="L266" i="3"/>
  <c r="C267" i="3"/>
  <c r="C268" i="3"/>
  <c r="K272" i="3"/>
  <c r="K271" i="3" s="1"/>
  <c r="C281" i="3"/>
  <c r="L282" i="3"/>
  <c r="C297" i="3"/>
  <c r="F70" i="3"/>
  <c r="H233" i="3"/>
  <c r="C26" i="3"/>
  <c r="C97" i="3"/>
  <c r="C121" i="3"/>
  <c r="N133" i="3"/>
  <c r="C153" i="3"/>
  <c r="F178" i="3"/>
  <c r="C189" i="3"/>
  <c r="C209" i="3"/>
  <c r="C225" i="3"/>
  <c r="I255" i="3"/>
  <c r="L31" i="3"/>
  <c r="C31" i="3" s="1"/>
  <c r="L37" i="3"/>
  <c r="C37" i="3" s="1"/>
  <c r="F58" i="3"/>
  <c r="C60" i="3"/>
  <c r="L61" i="3"/>
  <c r="C63" i="3"/>
  <c r="C65" i="3"/>
  <c r="C67" i="3"/>
  <c r="C76" i="3"/>
  <c r="C113" i="3"/>
  <c r="C116" i="3"/>
  <c r="I119" i="3"/>
  <c r="I131" i="3"/>
  <c r="F144" i="3"/>
  <c r="L144" i="3"/>
  <c r="C145" i="3"/>
  <c r="F147" i="3"/>
  <c r="O147" i="3"/>
  <c r="I154" i="3"/>
  <c r="O154" i="3"/>
  <c r="C165" i="3"/>
  <c r="H177" i="3"/>
  <c r="H176" i="3" s="1"/>
  <c r="L191" i="3"/>
  <c r="I195" i="3"/>
  <c r="L208" i="3"/>
  <c r="M207" i="3"/>
  <c r="M198" i="3" s="1"/>
  <c r="O236" i="3"/>
  <c r="C245" i="3"/>
  <c r="C252" i="3"/>
  <c r="I254" i="3"/>
  <c r="N272" i="3"/>
  <c r="N271" i="3" s="1"/>
  <c r="M272" i="3"/>
  <c r="G190" i="3"/>
  <c r="I194" i="3"/>
  <c r="E133" i="3"/>
  <c r="F134" i="3"/>
  <c r="D168" i="3"/>
  <c r="F168" i="3" s="1"/>
  <c r="F169" i="3"/>
  <c r="M24" i="3"/>
  <c r="I58" i="3"/>
  <c r="C62" i="3"/>
  <c r="C69" i="3"/>
  <c r="C71" i="3"/>
  <c r="L139" i="3"/>
  <c r="K133" i="3"/>
  <c r="F191" i="3"/>
  <c r="D190" i="3"/>
  <c r="N207" i="3"/>
  <c r="N198" i="3" s="1"/>
  <c r="F46" i="3"/>
  <c r="C46" i="3" s="1"/>
  <c r="E57" i="3"/>
  <c r="F57" i="3" s="1"/>
  <c r="C59" i="3"/>
  <c r="O61" i="3"/>
  <c r="F72" i="3"/>
  <c r="C74" i="3"/>
  <c r="G133" i="3"/>
  <c r="I139" i="3"/>
  <c r="C193" i="3"/>
  <c r="C221" i="3"/>
  <c r="J254" i="3"/>
  <c r="L254" i="3" s="1"/>
  <c r="C66" i="3"/>
  <c r="I178" i="3"/>
  <c r="G177" i="3"/>
  <c r="G176" i="3" s="1"/>
  <c r="G24" i="3"/>
  <c r="C27" i="3"/>
  <c r="J57" i="3"/>
  <c r="C64" i="3"/>
  <c r="I72" i="3"/>
  <c r="O72" i="3"/>
  <c r="I80" i="3"/>
  <c r="G79" i="3"/>
  <c r="C105" i="3"/>
  <c r="C149" i="3"/>
  <c r="C157" i="3"/>
  <c r="D177" i="3"/>
  <c r="D176" i="3" s="1"/>
  <c r="F182" i="3"/>
  <c r="C185" i="3"/>
  <c r="E234" i="3"/>
  <c r="I262" i="3"/>
  <c r="G261" i="3"/>
  <c r="I261" i="3" s="1"/>
  <c r="I278" i="3"/>
  <c r="L291" i="3"/>
  <c r="C73" i="3"/>
  <c r="C75" i="3"/>
  <c r="C82" i="3"/>
  <c r="E86" i="3"/>
  <c r="C96" i="3"/>
  <c r="K86" i="3"/>
  <c r="C127" i="3"/>
  <c r="C128" i="3"/>
  <c r="C138" i="3"/>
  <c r="C148" i="3"/>
  <c r="L154" i="3"/>
  <c r="C155" i="3"/>
  <c r="C156" i="3"/>
  <c r="C164" i="3"/>
  <c r="C172" i="3"/>
  <c r="N176" i="3"/>
  <c r="L182" i="3"/>
  <c r="C183" i="3"/>
  <c r="C184" i="3"/>
  <c r="C202" i="3"/>
  <c r="C204" i="3"/>
  <c r="H207" i="3"/>
  <c r="C211" i="3"/>
  <c r="C212" i="3"/>
  <c r="C223" i="3"/>
  <c r="C224" i="3"/>
  <c r="M234" i="3"/>
  <c r="O234" i="3" s="1"/>
  <c r="I238" i="3"/>
  <c r="C243" i="3"/>
  <c r="C246" i="3"/>
  <c r="C248" i="3"/>
  <c r="E261" i="3"/>
  <c r="C264" i="3"/>
  <c r="I266" i="3"/>
  <c r="D272" i="3"/>
  <c r="D271" i="3" s="1"/>
  <c r="I274" i="3"/>
  <c r="E272" i="3"/>
  <c r="L278" i="3"/>
  <c r="C279" i="3"/>
  <c r="O291" i="3"/>
  <c r="C298" i="3"/>
  <c r="C299" i="3"/>
  <c r="C77" i="3"/>
  <c r="C84" i="3"/>
  <c r="C88" i="3"/>
  <c r="H86" i="3"/>
  <c r="I98" i="3"/>
  <c r="C120" i="3"/>
  <c r="O131" i="3"/>
  <c r="C152" i="3"/>
  <c r="C160" i="3"/>
  <c r="C170" i="3"/>
  <c r="C175" i="3"/>
  <c r="C180" i="3"/>
  <c r="O187" i="3"/>
  <c r="L194" i="3"/>
  <c r="L195" i="3"/>
  <c r="C196" i="3"/>
  <c r="C203" i="3"/>
  <c r="C216" i="3"/>
  <c r="O219" i="3"/>
  <c r="C228" i="3"/>
  <c r="I230" i="3"/>
  <c r="C247" i="3"/>
  <c r="F249" i="3"/>
  <c r="L249" i="3"/>
  <c r="C258" i="3"/>
  <c r="C270" i="3"/>
  <c r="C277" i="3"/>
  <c r="O282" i="3"/>
  <c r="C286" i="3"/>
  <c r="F291" i="3"/>
  <c r="C293" i="3"/>
  <c r="L72" i="3"/>
  <c r="H79" i="3"/>
  <c r="O83" i="3"/>
  <c r="C93" i="3"/>
  <c r="C102" i="3"/>
  <c r="C103" i="3"/>
  <c r="C104" i="3"/>
  <c r="C110" i="3"/>
  <c r="C111" i="3"/>
  <c r="C112" i="3"/>
  <c r="C118" i="3"/>
  <c r="F119" i="3"/>
  <c r="O119" i="3"/>
  <c r="C122" i="3"/>
  <c r="C132" i="3"/>
  <c r="C136" i="3"/>
  <c r="C142" i="3"/>
  <c r="M177" i="3"/>
  <c r="M176" i="3" s="1"/>
  <c r="C188" i="3"/>
  <c r="C192" i="3"/>
  <c r="C200" i="3"/>
  <c r="E207" i="3"/>
  <c r="E198" i="3" s="1"/>
  <c r="C220" i="3"/>
  <c r="C231" i="3"/>
  <c r="C232" i="3"/>
  <c r="C239" i="3"/>
  <c r="K234" i="3"/>
  <c r="K233" i="3" s="1"/>
  <c r="C242" i="3"/>
  <c r="C244" i="3"/>
  <c r="C259" i="3"/>
  <c r="C260" i="3"/>
  <c r="D261" i="3"/>
  <c r="C283" i="3"/>
  <c r="C295" i="3"/>
  <c r="I57" i="3"/>
  <c r="M56" i="3"/>
  <c r="O57" i="3"/>
  <c r="E176" i="3"/>
  <c r="K199" i="3"/>
  <c r="L201" i="3"/>
  <c r="M290" i="3"/>
  <c r="D24" i="3"/>
  <c r="H24" i="3"/>
  <c r="K57" i="3"/>
  <c r="K56" i="3" s="1"/>
  <c r="J70" i="3"/>
  <c r="L70" i="3" s="1"/>
  <c r="F83" i="3"/>
  <c r="J86" i="3"/>
  <c r="C94" i="3"/>
  <c r="C95" i="3"/>
  <c r="O98" i="3"/>
  <c r="O106" i="3"/>
  <c r="C114" i="3"/>
  <c r="F115" i="3"/>
  <c r="L125" i="3"/>
  <c r="M133" i="3"/>
  <c r="I144" i="3"/>
  <c r="C151" i="3"/>
  <c r="C158" i="3"/>
  <c r="C159" i="3"/>
  <c r="C167" i="3"/>
  <c r="C171" i="3"/>
  <c r="J177" i="3"/>
  <c r="L178" i="3"/>
  <c r="C179" i="3"/>
  <c r="F187" i="3"/>
  <c r="J190" i="3"/>
  <c r="O199" i="3"/>
  <c r="I241" i="3"/>
  <c r="G234" i="3"/>
  <c r="D289" i="3"/>
  <c r="L25" i="3"/>
  <c r="O58" i="3"/>
  <c r="G70" i="3"/>
  <c r="I70" i="3" s="1"/>
  <c r="D79" i="3"/>
  <c r="F80" i="3"/>
  <c r="C90" i="3"/>
  <c r="F92" i="3"/>
  <c r="D86" i="3"/>
  <c r="C126" i="3"/>
  <c r="C146" i="3"/>
  <c r="G168" i="3"/>
  <c r="I168" i="3" s="1"/>
  <c r="I169" i="3"/>
  <c r="L274" i="3"/>
  <c r="J272" i="3"/>
  <c r="J30" i="3"/>
  <c r="J24" i="3" s="1"/>
  <c r="N24" i="3"/>
  <c r="I25" i="3"/>
  <c r="F87" i="3"/>
  <c r="M86" i="3"/>
  <c r="O87" i="3"/>
  <c r="C99" i="3"/>
  <c r="C107" i="3"/>
  <c r="C123" i="3"/>
  <c r="I125" i="3"/>
  <c r="G86" i="3"/>
  <c r="F131" i="3"/>
  <c r="J133" i="3"/>
  <c r="L134" i="3"/>
  <c r="C135" i="3"/>
  <c r="H133" i="3"/>
  <c r="C143" i="3"/>
  <c r="C162" i="3"/>
  <c r="C174" i="3"/>
  <c r="O191" i="3"/>
  <c r="L230" i="3"/>
  <c r="J207" i="3"/>
  <c r="D133" i="3"/>
  <c r="O134" i="3"/>
  <c r="L169" i="3"/>
  <c r="O178" i="3"/>
  <c r="I201" i="3"/>
  <c r="G199" i="3"/>
  <c r="C206" i="3"/>
  <c r="C210" i="3"/>
  <c r="C222" i="3"/>
  <c r="F236" i="3"/>
  <c r="D234" i="3"/>
  <c r="M254" i="3"/>
  <c r="O255" i="3"/>
  <c r="I284" i="3"/>
  <c r="M194" i="3"/>
  <c r="O194" i="3" s="1"/>
  <c r="O195" i="3"/>
  <c r="D207" i="3"/>
  <c r="F208" i="3"/>
  <c r="C214" i="3"/>
  <c r="C215" i="3"/>
  <c r="C226" i="3"/>
  <c r="C227" i="3"/>
  <c r="O230" i="3"/>
  <c r="J234" i="3"/>
  <c r="L241" i="3"/>
  <c r="C250" i="3"/>
  <c r="C251" i="3"/>
  <c r="N261" i="3"/>
  <c r="O261" i="3" s="1"/>
  <c r="O274" i="3"/>
  <c r="F195" i="3"/>
  <c r="F199" i="3"/>
  <c r="F219" i="3"/>
  <c r="I236" i="3"/>
  <c r="O238" i="3"/>
  <c r="E254" i="3"/>
  <c r="F255" i="3"/>
  <c r="J261" i="3"/>
  <c r="L261" i="3" s="1"/>
  <c r="L262" i="3"/>
  <c r="C263" i="3"/>
  <c r="O266" i="3"/>
  <c r="F282" i="3"/>
  <c r="C282" i="3" s="1"/>
  <c r="I291" i="3"/>
  <c r="C294" i="3"/>
  <c r="O262" i="3"/>
  <c r="I272" i="3"/>
  <c r="L284" i="3"/>
  <c r="O79" i="3" l="1"/>
  <c r="C208" i="3"/>
  <c r="C219" i="3"/>
  <c r="O24" i="3"/>
  <c r="L190" i="3"/>
  <c r="C83" i="3"/>
  <c r="L290" i="3"/>
  <c r="F190" i="3"/>
  <c r="F133" i="3"/>
  <c r="K198" i="3"/>
  <c r="K197" i="3" s="1"/>
  <c r="N78" i="3"/>
  <c r="N55" i="3" s="1"/>
  <c r="C163" i="3"/>
  <c r="E78" i="3"/>
  <c r="I190" i="3"/>
  <c r="O86" i="3"/>
  <c r="C115" i="3"/>
  <c r="J289" i="3"/>
  <c r="L289" i="3" s="1"/>
  <c r="G289" i="3"/>
  <c r="I289" i="3" s="1"/>
  <c r="E56" i="3"/>
  <c r="F56" i="3" s="1"/>
  <c r="F272" i="3"/>
  <c r="F176" i="3"/>
  <c r="E289" i="3"/>
  <c r="F289" i="3" s="1"/>
  <c r="C144" i="3"/>
  <c r="C125" i="3"/>
  <c r="E271" i="3"/>
  <c r="F271" i="3" s="1"/>
  <c r="L24" i="3"/>
  <c r="C194" i="3"/>
  <c r="C201" i="3"/>
  <c r="C230" i="3"/>
  <c r="H78" i="3"/>
  <c r="H55" i="3" s="1"/>
  <c r="C131" i="3"/>
  <c r="C92" i="3"/>
  <c r="O133" i="3"/>
  <c r="C106" i="3"/>
  <c r="F177" i="3"/>
  <c r="I177" i="3"/>
  <c r="L133" i="3"/>
  <c r="F261" i="3"/>
  <c r="C261" i="3" s="1"/>
  <c r="C119" i="3"/>
  <c r="C154" i="3"/>
  <c r="I176" i="3"/>
  <c r="C139" i="3"/>
  <c r="C61" i="3"/>
  <c r="O272" i="3"/>
  <c r="C98" i="3"/>
  <c r="C87" i="3"/>
  <c r="C168" i="3"/>
  <c r="K78" i="3"/>
  <c r="O176" i="3"/>
  <c r="C266" i="3"/>
  <c r="M271" i="3"/>
  <c r="O271" i="3" s="1"/>
  <c r="C191" i="3"/>
  <c r="C25" i="3"/>
  <c r="F86" i="3"/>
  <c r="F24" i="3"/>
  <c r="C178" i="3"/>
  <c r="C236" i="3"/>
  <c r="C238" i="3"/>
  <c r="C291" i="3"/>
  <c r="C278" i="3"/>
  <c r="I24" i="3"/>
  <c r="C147" i="3"/>
  <c r="O207" i="3"/>
  <c r="O177" i="3"/>
  <c r="C70" i="3"/>
  <c r="C182" i="3"/>
  <c r="C274" i="3"/>
  <c r="H198" i="3"/>
  <c r="H197" i="3" s="1"/>
  <c r="I207" i="3"/>
  <c r="C262" i="3"/>
  <c r="L199" i="3"/>
  <c r="C284" i="3"/>
  <c r="C134" i="3"/>
  <c r="I133" i="3"/>
  <c r="C58" i="3"/>
  <c r="M190" i="3"/>
  <c r="O190" i="3" s="1"/>
  <c r="C80" i="3"/>
  <c r="C241" i="3"/>
  <c r="C187" i="3"/>
  <c r="C249" i="3"/>
  <c r="I79" i="3"/>
  <c r="C72" i="3"/>
  <c r="D233" i="3"/>
  <c r="F234" i="3"/>
  <c r="J233" i="3"/>
  <c r="L233" i="3" s="1"/>
  <c r="L234" i="3"/>
  <c r="L207" i="3"/>
  <c r="J198" i="3"/>
  <c r="F79" i="3"/>
  <c r="D78" i="3"/>
  <c r="L57" i="3"/>
  <c r="C57" i="3" s="1"/>
  <c r="O198" i="3"/>
  <c r="M289" i="3"/>
  <c r="O289" i="3" s="1"/>
  <c r="O290" i="3"/>
  <c r="D198" i="3"/>
  <c r="F207" i="3"/>
  <c r="J271" i="3"/>
  <c r="L272" i="3"/>
  <c r="C169" i="3"/>
  <c r="G56" i="3"/>
  <c r="C255" i="3"/>
  <c r="C195" i="3"/>
  <c r="M233" i="3"/>
  <c r="O254" i="3"/>
  <c r="L30" i="3"/>
  <c r="C30" i="3" s="1"/>
  <c r="M78" i="3"/>
  <c r="I234" i="3"/>
  <c r="G233" i="3"/>
  <c r="J176" i="3"/>
  <c r="L176" i="3" s="1"/>
  <c r="L177" i="3"/>
  <c r="J56" i="3"/>
  <c r="E233" i="3"/>
  <c r="F254" i="3"/>
  <c r="G198" i="3"/>
  <c r="I199" i="3"/>
  <c r="I86" i="3"/>
  <c r="G78" i="3"/>
  <c r="N233" i="3"/>
  <c r="L86" i="3"/>
  <c r="J78" i="3"/>
  <c r="O56" i="3"/>
  <c r="O78" i="3" l="1"/>
  <c r="E55" i="3"/>
  <c r="C290" i="3"/>
  <c r="C289" i="3" s="1"/>
  <c r="I78" i="3"/>
  <c r="H287" i="3"/>
  <c r="C199" i="3"/>
  <c r="C133" i="3"/>
  <c r="C190" i="3"/>
  <c r="K287" i="3"/>
  <c r="M197" i="3"/>
  <c r="C272" i="3"/>
  <c r="K55" i="3"/>
  <c r="K54" i="3" s="1"/>
  <c r="K53" i="3" s="1"/>
  <c r="C176" i="3"/>
  <c r="C24" i="3"/>
  <c r="L78" i="3"/>
  <c r="C177" i="3"/>
  <c r="C86" i="3"/>
  <c r="C207" i="3"/>
  <c r="D287" i="3"/>
  <c r="H54" i="3"/>
  <c r="H53" i="3" s="1"/>
  <c r="M55" i="3"/>
  <c r="O55" i="3" s="1"/>
  <c r="M287" i="3"/>
  <c r="C79" i="3"/>
  <c r="I198" i="3"/>
  <c r="G197" i="3"/>
  <c r="I197" i="3" s="1"/>
  <c r="I233" i="3"/>
  <c r="G287" i="3"/>
  <c r="J197" i="3"/>
  <c r="L197" i="3" s="1"/>
  <c r="L198" i="3"/>
  <c r="C254" i="3"/>
  <c r="O233" i="3"/>
  <c r="L271" i="3"/>
  <c r="C271" i="3" s="1"/>
  <c r="J287" i="3"/>
  <c r="F233" i="3"/>
  <c r="N287" i="3"/>
  <c r="N197" i="3"/>
  <c r="N54" i="3" s="1"/>
  <c r="J55" i="3"/>
  <c r="L56" i="3"/>
  <c r="C234" i="3"/>
  <c r="E287" i="3"/>
  <c r="E197" i="3"/>
  <c r="G55" i="3"/>
  <c r="I56" i="3"/>
  <c r="D197" i="3"/>
  <c r="F198" i="3"/>
  <c r="F78" i="3"/>
  <c r="D55" i="3"/>
  <c r="E54" i="3" l="1"/>
  <c r="E288" i="3" s="1"/>
  <c r="I287" i="3"/>
  <c r="C78" i="3"/>
  <c r="M54" i="3"/>
  <c r="M53" i="3" s="1"/>
  <c r="L287" i="3"/>
  <c r="K288" i="3"/>
  <c r="F287" i="3"/>
  <c r="F197" i="3"/>
  <c r="C233" i="3"/>
  <c r="O287" i="3"/>
  <c r="H288" i="3"/>
  <c r="O197" i="3"/>
  <c r="C197" i="3" s="1"/>
  <c r="L55" i="3"/>
  <c r="J54" i="3"/>
  <c r="D54" i="3"/>
  <c r="F55" i="3"/>
  <c r="C56" i="3"/>
  <c r="N53" i="3"/>
  <c r="N288" i="3"/>
  <c r="G54" i="3"/>
  <c r="I55" i="3"/>
  <c r="C198" i="3"/>
  <c r="M288" i="3" l="1"/>
  <c r="E53" i="3"/>
  <c r="O54" i="3"/>
  <c r="O53" i="3"/>
  <c r="O288" i="3"/>
  <c r="C287" i="3"/>
  <c r="G288" i="3"/>
  <c r="I288" i="3" s="1"/>
  <c r="I54" i="3"/>
  <c r="G53" i="3"/>
  <c r="I53" i="3" s="1"/>
  <c r="C55" i="3"/>
  <c r="D288" i="3"/>
  <c r="F288" i="3" s="1"/>
  <c r="D53" i="3"/>
  <c r="F54" i="3"/>
  <c r="L54" i="3"/>
  <c r="J53" i="3"/>
  <c r="L53" i="3" s="1"/>
  <c r="J288" i="3"/>
  <c r="L288" i="3" s="1"/>
  <c r="F53" i="3" l="1"/>
  <c r="C53" i="3"/>
  <c r="C288" i="3"/>
  <c r="C54" i="3"/>
</calcChain>
</file>

<file path=xl/sharedStrings.xml><?xml version="1.0" encoding="utf-8"?>
<sst xmlns="http://schemas.openxmlformats.org/spreadsheetml/2006/main" count="6644" uniqueCount="598">
  <si>
    <t>Budžeta finansēta institūcija</t>
  </si>
  <si>
    <t>Reģistrācijas Nr.</t>
  </si>
  <si>
    <t>Adrese</t>
  </si>
  <si>
    <t>Funkcionālās klasifikācijas kods</t>
  </si>
  <si>
    <t>Programma</t>
  </si>
  <si>
    <t>Konta Nr.</t>
  </si>
  <si>
    <t>pamatbudžetam</t>
  </si>
  <si>
    <t>Valsts budžeta transfertiem</t>
  </si>
  <si>
    <t>projektiem</t>
  </si>
  <si>
    <t>maksas pakalpojumiem</t>
  </si>
  <si>
    <t>ziedojumiem, dāvinājumiem</t>
  </si>
  <si>
    <t>Budžeta klasifikācijas                                                         kods</t>
  </si>
  <si>
    <t>Rādītāju nosaukumi</t>
  </si>
  <si>
    <t>Kopā</t>
  </si>
  <si>
    <t>Pamatbudžets</t>
  </si>
  <si>
    <t>Valsts budžeta transferti (mērķdotācijas)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</si>
  <si>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</si>
  <si>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</si>
  <si>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</si>
  <si>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</si>
  <si>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</si>
  <si>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</si>
  <si>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</si>
  <si>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</si>
  <si>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Pašvaldības iestāžu saņemtie transferti no augstākas iestādes</t>
  </si>
  <si>
    <t>X</t>
  </si>
  <si>
    <t>Ieņēmumi no citiem avotiem saskaņā ar noslēgtajiem līgumiem</t>
  </si>
  <si>
    <t>Ieņēmumi no budžeta iestāžu sniegtajiem maksas pakalpojumiem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</si>
  <si>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</si>
  <si>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</si>
  <si>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</si>
  <si>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</si>
  <si>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</si>
  <si>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</si>
  <si>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</si>
  <si>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nomu</t>
  </si>
  <si>
    <t>Ieņēmumi no kustamā īpašuma iznomāšanas</t>
  </si>
  <si>
    <t>Ieņēmumi par pārējiem budžeta iestāžu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</si>
  <si>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</si>
  <si>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</si>
  <si>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</si>
  <si>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</si>
  <si>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</si>
  <si>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</si>
  <si>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</si>
  <si>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</si>
  <si>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</si>
  <si>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</si>
  <si>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</si>
  <si>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</si>
  <si>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</si>
  <si>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</si>
  <si>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</si>
  <si>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</si>
  <si>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</si>
  <si>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</si>
  <si>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</si>
  <si>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 un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</si>
  <si>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</si>
  <si>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</si>
  <si>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</si>
  <si>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</si>
  <si>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</si>
  <si>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</si>
  <si>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</si>
  <si>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</si>
  <si>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valsts soc. apdroš. obl. iemaksas, sociāla rakstura pabalsti un kompensācijas</t>
  </si>
  <si>
    <t>Darba devēja valsts sociālās apdrošin. obligātās iemaksas</t>
  </si>
  <si>
    <t>Darba devēja pabalsti, kompensācijas un citi maksājumi</t>
  </si>
  <si>
    <t>Darba devēja pabalsti un kompensācijas, no kuriem aprēķina iedzīvotāju ienākuma nodokli un valsts sociālās apdrošināšanas obligātās iemaksas</t>
  </si>
  <si>
    <t>Mācību maksas kompensācija</t>
  </si>
  <si>
    <t>Uzturdevas kompensācija</t>
  </si>
  <si>
    <t>Darba devēja izdevumi veselības, dzīvības un nelaimes gadījumu apdrošināšanai</t>
  </si>
  <si>
    <t>Darba devēja pabalsti un kompensācijas, no kā neaprēķina iedzīvotāju ienākuma nodokli un valsts sociālās apdrošināšanas obligātās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</si>
  <si>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</si>
  <si>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</si>
  <si>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</si>
  <si>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</si>
  <si>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</si>
  <si>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</si>
  <si>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</si>
  <si>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Pasta, telefona un citi sakaru pakalpojumi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</si>
  <si>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</si>
  <si>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</si>
  <si>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</si>
  <si>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</si>
  <si>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</si>
  <si>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apkuri</t>
  </si>
  <si>
    <t>Izdevumi par ūdeni un kanalizāciju</t>
  </si>
  <si>
    <t>Izdevumi par elektroenerģiju</t>
  </si>
  <si>
    <t>Izdevumi par atkritumu savākšanu, izvešanu no apdzīvotām vietām un teritorijām ārpus apdzīvotām vietām un utilizāciju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</si>
  <si>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</si>
  <si>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</si>
  <si>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</si>
  <si>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</si>
  <si>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</si>
  <si>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</si>
  <si>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Izdevumi par saņemtajiem apmācību pakalpojumiem</t>
  </si>
  <si>
    <t>Bankas komisija, pakalpojumi</t>
  </si>
  <si>
    <t xml:space="preserve">Pārējie iestādes administratīvie izdevumi </t>
  </si>
  <si>
    <t>Remontdarbi un iestāžu uzturēšanas pakalpojumi (izņemot kapitālo remontu)</t>
  </si>
  <si>
    <t>Ēku, 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</si>
  <si>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</si>
  <si>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</si>
  <si>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</si>
  <si>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Autoceļu un ielu pārvaldīšana un uzturēšana</t>
  </si>
  <si>
    <t>Apdrošināšanas izdevumi</t>
  </si>
  <si>
    <t>Profesionālās darbības civiltiesiskās 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</si>
  <si>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</si>
  <si>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</si>
  <si>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</si>
  <si>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</si>
  <si>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</si>
  <si>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</si>
  <si>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</si>
  <si>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</si>
  <si>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</si>
  <si>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</si>
  <si>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</si>
  <si>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Citi pakalpojumi</t>
  </si>
  <si>
    <t>Izdevumi par tiesvedības darbiem</t>
  </si>
  <si>
    <t>Pašvaldību līdzekļi neparedzētiem gadījumiem</t>
  </si>
  <si>
    <t>Izdevumi juridiskās palīdzības sniedzējiem un zvērinātiem tiesu izpildītājiem</t>
  </si>
  <si>
    <t>Iestādes iekšējo kolektīvo pasākumu organizēšanas izdevumi</t>
  </si>
  <si>
    <t>Pārējie iepriekš neklasificētie pakalpojumu veidi</t>
  </si>
  <si>
    <t>Maksājumi par sniegtajiem finanšu pakalpojumiem</t>
  </si>
  <si>
    <t>Maksājumi par pašvaldību parāda apkalpošanu</t>
  </si>
  <si>
    <t>Krājumi, materiāli, energoresursi, preces, biroja preces un inventārs, kurus neuzskaita kodā 5000</t>
  </si>
  <si>
    <t>Izdevumi par precēm iestādes darbības nodrošināšanai</t>
  </si>
  <si>
    <t xml:space="preserve">Biroja preces </t>
  </si>
  <si>
    <t>Inventārs</t>
  </si>
  <si>
    <t>Spectērpi</t>
  </si>
  <si>
    <t>Izdevumi par precēm iestādes administratīvās darbības nodrošināšanai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</si>
  <si>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</si>
  <si>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</si>
  <si>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</si>
  <si>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</si>
  <si>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</si>
  <si>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med.instrumenti,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</si>
  <si>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</si>
  <si>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</si>
  <si>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</si>
  <si>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</si>
  <si>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</si>
  <si>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</si>
  <si>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</si>
  <si>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</si>
  <si>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</si>
  <si>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</si>
  <si>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</si>
  <si>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</si>
  <si>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</si>
  <si>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</si>
  <si>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 naudā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</si>
  <si>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</si>
  <si>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</si>
  <si>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</si>
  <si>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</si>
  <si>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</t>
  </si>
  <si>
    <t>Pārējie specifiskas lietošanas materiāli un inventārs</t>
  </si>
  <si>
    <t>Pārējās preces</t>
  </si>
  <si>
    <t>Izdevumi periodikas iegādei</t>
  </si>
  <si>
    <t>Budžeta iestāžu nodokļu, nodevu un naudas sodu maksājumi</t>
  </si>
  <si>
    <t>Budžeta iestāžu nodokļu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</si>
  <si>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</si>
  <si>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</si>
  <si>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</si>
  <si>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</si>
  <si>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Budžeta iestāžu naudas sodu maksājumi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</si>
  <si>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</si>
  <si>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</si>
  <si>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</t>
  </si>
  <si>
    <t>Valsts un pašvaldību budžeta dotācija komersantiem, biedrībām un nodibinājumiem un fiziskām personām</t>
  </si>
  <si>
    <t>Valsts un pašvaldību budžeta dotācija valsts un pašvaldību komersantiem</t>
  </si>
  <si>
    <t>Valsts un pašvaldību budžeta dotācija komersantiem, ostām un speciālajām ekonomiskajām zonām</t>
  </si>
  <si>
    <t>Valsts un pašvaldību budžeta dotācija biedrībām un nodibinājumiem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</si>
  <si>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</si>
  <si>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</si>
  <si>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</si>
  <si>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</si>
  <si>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</si>
  <si>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</si>
  <si>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</si>
  <si>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</si>
  <si>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</si>
  <si>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Procentu maksājumi iekšzemes finanšu institūcijām par aizņēmumiem un vērtspapīriem</t>
  </si>
  <si>
    <t>Budžeta iestāžu līzinga procentu maksājumi</t>
  </si>
  <si>
    <t>Pārējie procentu maksājumi</t>
  </si>
  <si>
    <t>Budžeta iestāžu procentu maksājumi Valsts kasei</t>
  </si>
  <si>
    <t>Budžeta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</si>
  <si>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</si>
  <si>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</si>
  <si>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</si>
  <si>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</si>
  <si>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</si>
  <si>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</si>
  <si>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</si>
  <si>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</si>
  <si>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</si>
  <si>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</si>
  <si>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</si>
  <si>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</si>
  <si>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</si>
  <si>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</si>
  <si>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</si>
  <si>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</si>
  <si>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</si>
  <si>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</si>
  <si>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</si>
  <si>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</si>
  <si>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</si>
  <si>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</si>
  <si>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</si>
  <si>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</si>
  <si>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</si>
  <si>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</si>
  <si>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</si>
  <si>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</si>
  <si>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</si>
  <si>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</si>
  <si>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</si>
  <si>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</si>
  <si>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</si>
  <si>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</si>
  <si>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</si>
  <si>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</si>
  <si>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</si>
  <si>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</si>
  <si>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</si>
  <si>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Valsts sociālie pabalsti naudā</t>
  </si>
  <si>
    <t>Pārējie valsts pabalsti un kompensācijas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</si>
  <si>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</si>
  <si>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</si>
  <si>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</si>
  <si>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</si>
  <si>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</si>
  <si>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</si>
  <si>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</si>
  <si>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</si>
  <si>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</si>
  <si>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</si>
  <si>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</si>
  <si>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</si>
  <si>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</si>
  <si>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</si>
  <si>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</si>
  <si>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</si>
  <si>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</si>
  <si>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sociālāpalīdzība iedzīvotājiem natūrā</t>
  </si>
  <si>
    <t>Pabalsti ēdināšanai natūrā</t>
  </si>
  <si>
    <t>Pašvaldības vienreizējie pabalsti natūrā ārkārtas situācijā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</si>
  <si>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</si>
  <si>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</si>
  <si>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</si>
  <si>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</si>
  <si>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</si>
  <si>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</si>
  <si>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</si>
  <si>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Maksājumi iedzīvotājiem natūrā, naudas balvas, izdevumi pašvaldību brīvprātīgo iniciatīvu izpildei</t>
  </si>
  <si>
    <t>Maksājumi iedzīvotājiem natūrā</t>
  </si>
  <si>
    <t>Naudas balvas</t>
  </si>
  <si>
    <t>Izdevumi brīvprātīgo iniciatīvu izpildei</t>
  </si>
  <si>
    <t>Izsoles nodrošinājuma un citu maksājumu, kas saistīti ar dalību izsolēs, atmaksa</t>
  </si>
  <si>
    <t>Uzturēšanas izdevumu transferti, pašu resursu maksājumi, starptautiskā sadarbība</t>
  </si>
  <si>
    <t>Pašvaldību  uzturēšanas izdevumu transferti</t>
  </si>
  <si>
    <t>Pašvaldību  uzturēšanas izdevumu transferti citām pašvaldībām</t>
  </si>
  <si>
    <t>Pašvaldību uzturēšanas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</si>
  <si>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</si>
  <si>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</si>
  <si>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Pašvaldību uzturēšanas izdevumu transferti padotības iestādēm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</si>
  <si>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</si>
  <si>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</si>
  <si>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</si>
  <si>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Pašvaldības iemaksa pašvaldību finanšu izlīdzināšanas fondā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</si>
  <si>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</si>
  <si>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</si>
  <si>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</si>
  <si>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</si>
  <si>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</si>
  <si>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</si>
  <si>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</si>
  <si>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</si>
  <si>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</si>
  <si>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</si>
  <si>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</si>
  <si>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</si>
  <si>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</si>
  <si>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</si>
  <si>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</si>
  <si>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</si>
  <si>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</si>
  <si>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</si>
  <si>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</si>
  <si>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</si>
  <si>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</si>
  <si>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</si>
  <si>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</si>
  <si>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</si>
  <si>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</si>
  <si>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</si>
  <si>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</si>
  <si>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</si>
  <si>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Starptautiskā sadarbība</t>
  </si>
  <si>
    <t>Pārējie pārskaitījumi ārvalstīm</t>
  </si>
  <si>
    <t>IEŅĒMUMU UN IZDEVUMU TĀME 2016.GADAM</t>
  </si>
  <si>
    <t>Izdevumu tāme 2016.gadam</t>
  </si>
  <si>
    <t>*Stratēģiskā dokumenta nosaukums, kodu atšifrējums.</t>
  </si>
  <si>
    <t>Stratēģiskā dokumenta kods*</t>
  </si>
  <si>
    <t>Sociālās garantijas bāreņiem un audžuģimenēm natūrā</t>
  </si>
  <si>
    <t>Finanšu līdzekļu nepieciešamības pamatojums, aprēķini, atšifrējumi, ekonomijas vai samazinājuma iemesli</t>
  </si>
  <si>
    <t>Pamatbudžets pirms priekšlikumiem</t>
  </si>
  <si>
    <t>Priekšlikumi izmaiņām pamatbudž. (+/-)</t>
  </si>
  <si>
    <t>Valsts budžeta transferti (mērķdotācijas) pirms priekšlikumiem</t>
  </si>
  <si>
    <t>Priekšlikumi izmaiņām valsts budž. transferti (mērķdotāc.) (+/-)</t>
  </si>
  <si>
    <t>Maksas pakalpojumi pirms priekšlikumiem</t>
  </si>
  <si>
    <t>Priekšlikumi izmaiņām maksas pakalp. (+/-)</t>
  </si>
  <si>
    <t>Ziedojumi, dāvinājumi pirms priekšlikumiem</t>
  </si>
  <si>
    <t>Priekšlikumi izmaiņām ziedoj., dāvināj. (+/-)</t>
  </si>
  <si>
    <t>Subsīdijas un dotācijas komersantiem, biedrībām un nodibinājumiem, ostām un speciālajām ekonomiskajām zonām Eiropas Savienības politiku instrumentu un pārējās ārvalstu finanšu palīdzības līdzfinansēto projektu un (vai)pasākumu ietvaros</t>
  </si>
  <si>
    <t>JŪRMALAS  KULTŪRAS  CENTRS</t>
  </si>
  <si>
    <t>90009229680</t>
  </si>
  <si>
    <t>Jomas ielā 35, Jūrmalā LV-2015</t>
  </si>
  <si>
    <t>08.230</t>
  </si>
  <si>
    <t>Iestādes uzturēšanas un kultūras pakalpojumu sniegšanas nodrošināšana</t>
  </si>
  <si>
    <t>LV59PARX0002484572063</t>
  </si>
  <si>
    <t>LV59PARX0002484573033</t>
  </si>
  <si>
    <t>LV20PARX0002484577033</t>
  </si>
  <si>
    <t>Tāme Nr.08.4.1.</t>
  </si>
  <si>
    <t>R1.7.1., R3.1.1.</t>
  </si>
  <si>
    <t>Apbedīšanas pabalsti 2016.gadā (2 gab.x 213.43 EUR)</t>
  </si>
  <si>
    <t>Apbedīšanas pabalsta sakarā ar darbinieka A.Baluļa nāves gadījumu daļa, no kuras tiek aprēķināti nodokļi</t>
  </si>
  <si>
    <t>Līdzekļi apbedīšanas pabalstiem 2016.gadā (2 gab.x 213.43 EUR (bez nodokļu ierturēšanas), 555.00 EUR (ar nodokļi ieturēšanu)</t>
  </si>
  <si>
    <t>Tāme Nr.06.1.1.</t>
  </si>
  <si>
    <t>Jūrmalas pilsētas dome</t>
  </si>
  <si>
    <t>90000056357</t>
  </si>
  <si>
    <t>Jomas iela 1/5, Jūrmala, LV-2016</t>
  </si>
  <si>
    <t>06.600.</t>
  </si>
  <si>
    <t>Iestādes uzturēšana</t>
  </si>
  <si>
    <t>LV57PARX0002484572002</t>
  </si>
  <si>
    <t>LV81PARX0002484577002</t>
  </si>
  <si>
    <t>Tāme Nr.01.1.1.</t>
  </si>
  <si>
    <t>01.110.</t>
  </si>
  <si>
    <t>Līdzekļu pārdale</t>
  </si>
  <si>
    <t>Tāme Nr.03.1.1.</t>
  </si>
  <si>
    <t>03.390</t>
  </si>
  <si>
    <t>Saskaņā ar 2016.g.15.janvārī noslēgtiem uzņēmuma līgumiem Nr.17-14/12 un Nr.17-14/13, samaksa jāveic mēneša laikā, kā to paredz līguma  4.4.3. punkts, tas ir līdz 26.02.2016.</t>
  </si>
  <si>
    <t>Tāme Nr.09.23.1.</t>
  </si>
  <si>
    <t>Pumpuru vidusskola</t>
  </si>
  <si>
    <t>90000051542</t>
  </si>
  <si>
    <t>Kronvalda iela 8, Jūrmala, LV2008</t>
  </si>
  <si>
    <t>09.210</t>
  </si>
  <si>
    <t>Iestādes uzturēšana un vispārējās izglītības nodrošināšana</t>
  </si>
  <si>
    <t xml:space="preserve"> R.3.2.1. "Pirmsskolas un vispārējās izglītības pakalpojumu attīstība" </t>
  </si>
  <si>
    <t>LV35PARX0002484572010</t>
  </si>
  <si>
    <t>LV98PARX0002484573010</t>
  </si>
  <si>
    <t>LV59PARX0002484577010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</si>
  <si>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</si>
  <si>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Rīcibas virziens"R3.2.1. Pirmsskolas, pamata un vispārējās izglītības pakalpojumu attīstība"</t>
  </si>
  <si>
    <t>Galvenais grāmatvedis</t>
  </si>
  <si>
    <t>Tāme Nr.09.1.9.</t>
  </si>
  <si>
    <t>09.510</t>
  </si>
  <si>
    <t>Interešu profesionālās ievirzes izglītības iestāžu būvniecība, atjaunošana un uzlabošana</t>
  </si>
  <si>
    <t>LV84PARX0002484572001</t>
  </si>
  <si>
    <t>Finansējums ir nepieciešams 2015.gada 16.novembra līguma Nr.1.2-16.4.2/1678 saistību izpildei</t>
  </si>
  <si>
    <t>Tāme Nr.09.20.1.</t>
  </si>
  <si>
    <t>Pirmsskolas izglītības iestāde "Podziņa"</t>
  </si>
  <si>
    <t>90009563202</t>
  </si>
  <si>
    <t>Lībiešu iela 21, Jūrmala, LV-2016</t>
  </si>
  <si>
    <t>09.100</t>
  </si>
  <si>
    <t>Iestādes uzturēšana un pirmsskolas izglītības nodrošināšana</t>
  </si>
  <si>
    <t>R3.2.1., R3.2.2., 3.2.1.</t>
  </si>
  <si>
    <t>LV31PARX0002484572082</t>
  </si>
  <si>
    <t>LV15PARX0002484573049</t>
  </si>
  <si>
    <t>LV89PARX0002484577052</t>
  </si>
  <si>
    <t xml:space="preserve">Jūrmalas pilsētas attīstības programma 2014-2020 2.daļa Rīcības virziens "R3.2.1. Pirmsskolas, pamata un vipārējās izglītības pakalpojumu attīstība", </t>
  </si>
  <si>
    <t>Jūrmalas pilsētas izglītības attīstības koncepsija 2015.-2020.gadam Rīcības virziens "R3.2.2. Pirmsskolas izglītības pakalpojumi"</t>
  </si>
  <si>
    <t>Veselības vaicināšanas plans Jūrmalas pilsētai 2013.-2020.gadam, kods 2.3.1. Veselīga uztura veicināšana.</t>
  </si>
  <si>
    <t>Tāme Nr.10.1.2.</t>
  </si>
  <si>
    <t>10.700</t>
  </si>
  <si>
    <t>Pārējo sociālo iestāžu būvniecība, atjaunošana un uzlabošana</t>
  </si>
  <si>
    <t>4.pielikums Jūrmalas pilsētas domes</t>
  </si>
  <si>
    <t>2015.gada 16.decembra saistošajiem noteikumiem Nr. 47</t>
  </si>
  <si>
    <t>(protokols Nr.22, 3.punkts)</t>
  </si>
  <si>
    <t>Budžeta finansēta institūcija: Jūrmalas pilsētas dome</t>
  </si>
  <si>
    <t>Reģistrācijas Nr.90000056357</t>
  </si>
  <si>
    <t xml:space="preserve">2016.gada budžeta atšifrējums pa programmām </t>
  </si>
  <si>
    <t>Struktūrvienība</t>
  </si>
  <si>
    <t>Attīstības pārvaldes Būvniecības projektu vadības nodaļa</t>
  </si>
  <si>
    <t>Programma:</t>
  </si>
  <si>
    <t>Administratīvo ēku būvniecība, atjaunošana un uzlabošana</t>
  </si>
  <si>
    <t>Funkcionālās klasifikācijas kods:</t>
  </si>
  <si>
    <t xml:space="preserve"> 01.110.</t>
  </si>
  <si>
    <t>Nr.</t>
  </si>
  <si>
    <t>Pasākums/ aktivitāte/ projekts/ pakalpojuma nosaukums/ objekts</t>
  </si>
  <si>
    <t>Ekonomiskās klasifikācijas kodi</t>
  </si>
  <si>
    <t>2016.gada budžets pirms priekšlikumiem</t>
  </si>
  <si>
    <t>Priekšlikumi izmaiņām   (+/-)</t>
  </si>
  <si>
    <t>2016.gada budžets apstiprināts pēc izmaiņām</t>
  </si>
  <si>
    <t>Stratēģisko dokumentu kods *</t>
  </si>
  <si>
    <t>KOPĀ</t>
  </si>
  <si>
    <t>Domes administratīvo ēku remontdarbi/būvdarbi</t>
  </si>
  <si>
    <t>Glābšanas staciju būvniecība, atjaunošana un uzlabošana</t>
  </si>
  <si>
    <t>03.600.</t>
  </si>
  <si>
    <t>R1.6.2.</t>
  </si>
  <si>
    <t>Jaunķemeru glābšanas stacija</t>
  </si>
  <si>
    <t>Konteinertipa glābšanas staciju projekta izstrāde</t>
  </si>
  <si>
    <t>Ostas būvniecība, atjaunošana un uzlabošana</t>
  </si>
  <si>
    <t>04.520.</t>
  </si>
  <si>
    <t>R2.4.1.</t>
  </si>
  <si>
    <t>Jūrmalas ostas pārvaldes pakalpojumu centra izveidošana (Straumes iela 1a)</t>
  </si>
  <si>
    <t>Publisko teritoriju, ēku un mājokļu būvniecība, atjaunošana un uzlabošana</t>
  </si>
  <si>
    <t>Jauno Slokas kapu izbūve un labiekārtošana</t>
  </si>
  <si>
    <t>R2.8.2.</t>
  </si>
  <si>
    <t>Dubultu kultūras un izglītības centrs Strēlnieku prospektā 30, Jūrmalā (būvdarbi Jūrmalas Centrālā bibiliotēka 1.kārta, Jūrmalas Mūzikas vidusskola 2.kārta)</t>
  </si>
  <si>
    <t>Sabiedriskā centra Valtera prospektā 54 attīstība</t>
  </si>
  <si>
    <t>R1.2.2.</t>
  </si>
  <si>
    <t>Ķemeru parka atjaunošana kā ārstniecības un infrastruktūru papildinošu komponenti Tukuma iela 32a, Tukuma iela 32, Tūristu iela 1, Jūrmala</t>
  </si>
  <si>
    <t>R1.5.2.</t>
  </si>
  <si>
    <t>Dabas izglītības centra izveide Ķemeros, Emīla Dārziņa ielā 28, Jūrmalā</t>
  </si>
  <si>
    <t>R3.3.1.</t>
  </si>
  <si>
    <t>Tūrisma informācijas centra izveide Ķemeru ūdens tornī Tukuma ielā 32, Jūrmalā</t>
  </si>
  <si>
    <t xml:space="preserve">Ķemeru parka Mīlestības saliņa </t>
  </si>
  <si>
    <t>Pasta ēkas atjaunošana Tukuma iela 30, Jūrmala</t>
  </si>
  <si>
    <t>Tirdzniecības nojumes jaunbūve un inženierkomunikāciju izbūve Slokas ielā 3313, Jūrmalā</t>
  </si>
  <si>
    <t>Pašvaldības dzīvojamā fonda remonts</t>
  </si>
  <si>
    <t>R2.9.1.</t>
  </si>
  <si>
    <t>Ēku nojaukšana</t>
  </si>
  <si>
    <t>R2.8.1.</t>
  </si>
  <si>
    <t>Majoru muiža Konkordijas ielā 66, Jūrmalā</t>
  </si>
  <si>
    <t>Tūrisma informācijas centrs Lienes ielā 5, Jūrmalā</t>
  </si>
  <si>
    <t>R1.7.1.</t>
  </si>
  <si>
    <t>Ķemeru kapličas atjaunošana</t>
  </si>
  <si>
    <t>Alternatīvās enerģijas laternu uzstādīšana izejās uz pludmali</t>
  </si>
  <si>
    <t>Atpūtu un sportu veicinoši labiekārtošanas pasākumi</t>
  </si>
  <si>
    <t xml:space="preserve"> 08.100.</t>
  </si>
  <si>
    <t xml:space="preserve">Jaunrades parks Kauguros </t>
  </si>
  <si>
    <t>R.1.6.1.</t>
  </si>
  <si>
    <t>Jauniešu mājas un skatu torņa izbūve Jaunrades parkā Kauguros</t>
  </si>
  <si>
    <t>Lielupes ledus halles izbūve</t>
  </si>
  <si>
    <t>Slokas sporta komplekss</t>
  </si>
  <si>
    <t>R.1.6.3.</t>
  </si>
  <si>
    <t>Bibliotēku ēku būvniecība, atjaunošana un uzlabošana</t>
  </si>
  <si>
    <t>08.210.</t>
  </si>
  <si>
    <t>R3.3.2.</t>
  </si>
  <si>
    <t>Bibliotēku remonts</t>
  </si>
  <si>
    <t>Muzeja ēku būvniecība, atjaunošana un uzlabošana</t>
  </si>
  <si>
    <t>08.220.</t>
  </si>
  <si>
    <t>Jūrmalas brīvdabas muzejs Tīklu ielā 1a, Jūrmalā</t>
  </si>
  <si>
    <t>Kultūras centru un namu būvniecība, atjaunošana un uzlabošana</t>
  </si>
  <si>
    <t>08.230.</t>
  </si>
  <si>
    <t>R1.7.2.</t>
  </si>
  <si>
    <t>Jūrmalas Kultūras centra piebūve Jomas ielā 35, Jūrmalā</t>
  </si>
  <si>
    <t>Jūrmalas teātra pārbūve Muižas ielā 7, Jūrmalā</t>
  </si>
  <si>
    <t xml:space="preserve">Kultūras centru remonts </t>
  </si>
  <si>
    <t>Teātra, koncertzāles un estrāžu būvniecība, atjaunošana un uzlabošana</t>
  </si>
  <si>
    <t>08.240.</t>
  </si>
  <si>
    <t xml:space="preserve">Dzintaru koncertzāles Mazās (slēgtās) zāles restaurācija Turaidas ielā 1 </t>
  </si>
  <si>
    <t>Dzintaru koncertzāle</t>
  </si>
  <si>
    <t>Pagaidu žogs Mellužu estrādē</t>
  </si>
  <si>
    <t>Pirmsskolas  izglītības iestāžu būvniecība, atjaunošana un uzlabošana</t>
  </si>
  <si>
    <t>09.100.</t>
  </si>
  <si>
    <t>R3.2.1.</t>
  </si>
  <si>
    <t>Avārijas darbi</t>
  </si>
  <si>
    <t>Jūrmalas pilsētas pašvaldības pirmsskolas izglītības iestāžu infrastruktūras attīstība</t>
  </si>
  <si>
    <t>Pirmsskolas  izglītības iestāžu būvdarbi</t>
  </si>
  <si>
    <t xml:space="preserve">Pirmsskolas izglītības pakalpojumu pieejamības uzlabošana Jūrmalas pilsētas rietumu  daļā </t>
  </si>
  <si>
    <t xml:space="preserve">Sākumskolu, pamatskolu, vidusskolu būvniecība, atjaunošana un uzlabošana </t>
  </si>
  <si>
    <t>09.210.</t>
  </si>
  <si>
    <t>R3.2.4.</t>
  </si>
  <si>
    <t>Jūrmalas pilsētas pašvaldības izglītības iestāžu infrastruktūras attīstība</t>
  </si>
  <si>
    <t xml:space="preserve">Pirmsskolas izglītības pakalpojumu pieejamības uzlabošana Jūrmalas pilsētas austrumu daļā </t>
  </si>
  <si>
    <t>Jūrmalas Valsts ģimnāzijas un sākumskolas "Atvase" daudzfunkcionālās sporta halles projektēšana un celtniecība</t>
  </si>
  <si>
    <t>Lielupes vidusskolas ēkas nr.001 rekonstrukcija par internātu, ēkas nr.002 rekonstrukcija saglabājot funkciju un sporta zāles jaunbūve Aizputes ielā 1A, Jūrmalā</t>
  </si>
  <si>
    <t>Ķemeru vidusskolas pārbūve/atjaunošana Tukuma ielā 8/10 (tsk. energoefektivitātes paaugstināšana)</t>
  </si>
  <si>
    <t>Vaivaru pamatskola</t>
  </si>
  <si>
    <t>Jūrmalas Valsts ģimnāzija</t>
  </si>
  <si>
    <t>Majoru vidusskola</t>
  </si>
  <si>
    <t xml:space="preserve"> 09.510.</t>
  </si>
  <si>
    <t>R3.3.3.</t>
  </si>
  <si>
    <t>Peldbaseina ēkas atjaunošana  Rūpniecības ielā 13, Jūrmalā (tsk. energoefektivitātes paaugstināšana)</t>
  </si>
  <si>
    <t>Majoru ledus halle</t>
  </si>
  <si>
    <t>Sporta nams "Taurenītis"</t>
  </si>
  <si>
    <t>Jūrmalas Mūzikas skola</t>
  </si>
  <si>
    <t>Sociālo iestāžu, kurās tiek nodrošināta ilgstoša aprūpe gados veciem cilvēkiem, būvniecība, atjaunošana un uzlabošana</t>
  </si>
  <si>
    <t>10.200.</t>
  </si>
  <si>
    <t>R3.5.1.</t>
  </si>
  <si>
    <t>Jūrmalas sociālās aprūpes centrs, Strēlnieku prospektā 38, Jūrmalā</t>
  </si>
  <si>
    <t>10.700.</t>
  </si>
  <si>
    <t>Siltummezgla rekonstrukcija pašvaldības aģentūras ''Jūrmalas sociālās aprūpes centrs'' objektā  Dūņu ceļš 2</t>
  </si>
  <si>
    <t>Jūrmalas pilsētas pašvaldības iestāde ''Sprīdītis''</t>
  </si>
  <si>
    <t>* Informatīvi - atbilstoši ar JPD 07.11.2013. lēmumu Nr.625 "Par Jūrmalas pilsētas Attīstības programmas 2014.-2020. gadam apstiprināšanu" apstiprinātās  "Jūrmalas pilsētas attstības progrmamas 2014 -2020.gadam" 2.daļas  "Stratēģiskā daļa un rīcības plāns" 2.sadaļai "Rīcībai plāns"</t>
  </si>
  <si>
    <t>Stratēģiskā dokumenta nosaukums - "Jūrmalas pilsētas attīstības programma 2014.-2020.gadam"</t>
  </si>
  <si>
    <t>Stratēģiskā dokumenta kodu atšifrējums - saskaņā ar "Jūrmalas pilsētas attīstības programma 2014.-2020.gadam" mērķiem M1, M2, M3</t>
  </si>
  <si>
    <t>Tāme Nr.04.2.2.</t>
  </si>
  <si>
    <t>Jūrmalas ostas pārvalde</t>
  </si>
  <si>
    <t>90000518538</t>
  </si>
  <si>
    <t>Jūrmala, Jomas iela 1/5</t>
  </si>
  <si>
    <t>04.520</t>
  </si>
  <si>
    <t xml:space="preserve">Projekts „Moderns un pievilcīgs mazo ostu tīkls ar interaktīvu pārrobežu informācijas sistēmu, kopēju mārketingu un uzlabotiem ostu pakalpojumiem” </t>
  </si>
  <si>
    <t>P2.4</t>
  </si>
  <si>
    <t>Konts tiks atvērts</t>
  </si>
  <si>
    <t>Jūrmalas pilsētas attīstības programma 2014.-2020.gadam;</t>
  </si>
  <si>
    <t>P2.4 Lielupes ostas attīstība un kuģošanas infrastruktūras attīstība Lielupē</t>
  </si>
  <si>
    <t>Tāme Nr.04.3.1.</t>
  </si>
  <si>
    <t>Pašvaldības pamatbudžets</t>
  </si>
  <si>
    <t>04.900</t>
  </si>
  <si>
    <t>Līdzfinansējuma un priekšfinansējuma nodrošināšana ES un citas ārvalstu finanšu palīdzības projektu īstenošanā</t>
  </si>
  <si>
    <t>Pašvaldības budžeta kopējie izdevumu konti</t>
  </si>
  <si>
    <t>Tāme Nr.08.1.12.</t>
  </si>
  <si>
    <t>08.620</t>
  </si>
  <si>
    <t>Kultūras pasākumi</t>
  </si>
  <si>
    <t>Tāme Nr.09.25.1.</t>
  </si>
  <si>
    <t>Sākumskola "Ābelīte"</t>
  </si>
  <si>
    <t>90009251361</t>
  </si>
  <si>
    <t>Plūdu iela 4a, Jūrmala, LV-2015</t>
  </si>
  <si>
    <t>Iestāžu uzturēšana un vispārējās izglītības nodrošināšana</t>
  </si>
  <si>
    <t>R3.2.3.</t>
  </si>
  <si>
    <t>LV69PARX0002484572077</t>
  </si>
  <si>
    <t>LV69PARX0002484573047</t>
  </si>
  <si>
    <t>LV46PARX0002484577050</t>
  </si>
  <si>
    <r>
      <rPr>
        <b/>
        <sz val="9"/>
        <rFont val="Times New Roman"/>
        <family val="1"/>
        <charset val="186"/>
      </rPr>
      <t>16.pielikums</t>
    </r>
    <r>
      <rPr>
        <sz val="9"/>
        <rFont val="Times New Roman"/>
        <family val="1"/>
        <charset val="186"/>
      </rPr>
      <t xml:space="preserve"> Jūrmalas pilsētas domes</t>
    </r>
  </si>
  <si>
    <t>2015.gada 16.decembra saistošajiem noteikumiem Nr.47</t>
  </si>
  <si>
    <t>(Protokols Nr.22, 3.punkts)</t>
  </si>
  <si>
    <t>Kultūras nodaļa</t>
  </si>
  <si>
    <t>08.620.</t>
  </si>
  <si>
    <t>Priekšlikumi izmaiņām (+/-)</t>
  </si>
  <si>
    <t>Jūrmala - Aspazijas un Raiņa pilsēta</t>
  </si>
  <si>
    <t>Finansējums nepieciešams banneru uzstādīšanas un noņemšanas izdevumu segšanai AKKA/LAA licencei</t>
  </si>
  <si>
    <t>Finansējums nepieciešams izgaismošanas tehnikas īres izdevumu segšanai</t>
  </si>
  <si>
    <t>Kultūras projektu konkurss - Profesionālās mākslas pieejamība Jūrmalā</t>
  </si>
  <si>
    <t>Jūrmalas pilsētas domes līdzfinansēto iedzīvotāju iniciatīvas projektu īstenošana kultūras un mākslas attīstības veicināšanas jomā</t>
  </si>
  <si>
    <t>Izglītības semināri nozares darbiniekiem</t>
  </si>
  <si>
    <t>Rezerves līdzekļi kultūras pasākumiem</t>
  </si>
  <si>
    <t>Kauguru rudens svētki</t>
  </si>
  <si>
    <t>Kūrortsvētki</t>
  </si>
  <si>
    <t>Gada balva kultūrā</t>
  </si>
  <si>
    <t>P 3.3.</t>
  </si>
  <si>
    <t>Dubultu stacijas izgaismošana Ziemassvētku laikā</t>
  </si>
  <si>
    <t>08.290.</t>
  </si>
  <si>
    <t>Militāri patriotiskais pasākums ''Augsim Latvijai''</t>
  </si>
  <si>
    <t>R1.7.1</t>
  </si>
  <si>
    <t>* Informatīvi -</t>
  </si>
  <si>
    <t>Stratēģiskā dokumenta nosaukums:</t>
  </si>
  <si>
    <t>Jūrmalas pilsētas attīstības programma 2014. -2020.gadam</t>
  </si>
  <si>
    <t>Stratēģiskā dokumenta kodu atšifrējums:</t>
  </si>
  <si>
    <t xml:space="preserve">Prioritāte P1.7. Kultūras tūrisma attīstība, </t>
  </si>
  <si>
    <t xml:space="preserve">Rīcības virziens R1.7.1. Kultūras tūrisma piedāvājuma attīstība. </t>
  </si>
  <si>
    <t xml:space="preserve">Prioritāte P3.3. Daudzveidīgas kultūras un sporta vide. </t>
  </si>
  <si>
    <t>Rīcības virziens R3.3.1. Pilsētas kultūras iestāžu un muzeju darbības pilnveide.</t>
  </si>
  <si>
    <t>22.pielikums Jūrmalas pilsētas domes</t>
  </si>
  <si>
    <t>2016.gada budžeta atšifrējums pa programmām un budžeta veidiem</t>
  </si>
  <si>
    <t>Struktūrvienība:</t>
  </si>
  <si>
    <t xml:space="preserve"> Īpašumu pārvaldes Pašvaldības īpašumu nodaļa</t>
  </si>
  <si>
    <t>Programma: Nekustamā īpašuma iegāde</t>
  </si>
  <si>
    <r>
      <t xml:space="preserve">Funkcionālās klasifikācijas kods: </t>
    </r>
    <r>
      <rPr>
        <b/>
        <sz val="9"/>
        <rFont val="Times New Roman"/>
        <family val="1"/>
        <charset val="186"/>
      </rPr>
      <t>04.900.</t>
    </r>
  </si>
  <si>
    <t>2016.gada budžets</t>
  </si>
  <si>
    <t>Stratēģisko dokumetu kods*</t>
  </si>
  <si>
    <t>pamatbudžets</t>
  </si>
  <si>
    <t>maksas pakalpojumi</t>
  </si>
  <si>
    <t>KOPĀ:</t>
  </si>
  <si>
    <t>Īpašumu iegāde</t>
  </si>
  <si>
    <t>Valsts nodeva īpašumu pirkšanai</t>
  </si>
  <si>
    <t>Programma: Pašvaldības īpašumu pārvaldīšana</t>
  </si>
  <si>
    <r>
      <t xml:space="preserve">Funkcionālās klasifikācijas kods: </t>
    </r>
    <r>
      <rPr>
        <b/>
        <sz val="9"/>
        <rFont val="Times New Roman"/>
        <family val="1"/>
        <charset val="186"/>
      </rPr>
      <t>06.600.</t>
    </r>
  </si>
  <si>
    <t xml:space="preserve">KOPĀ </t>
  </si>
  <si>
    <t>Vērtēšana (tirgus vērtības noteikšana un aktualizācija; kapitālsabiedrību pamatkapitālā iekļaujamo nekustamo īpašumu vērtēšana; kapitālsabiedrību vērtēšana)</t>
  </si>
  <si>
    <t>R.3.1.1.</t>
  </si>
  <si>
    <t>Sludinājumi un reklāmas</t>
  </si>
  <si>
    <t>R.3.1.4.</t>
  </si>
  <si>
    <t>Informatīvie stendi (izgatavošana, uzstādīšana un demontāža)</t>
  </si>
  <si>
    <t>R.3.1.2.</t>
  </si>
  <si>
    <t>Nekustamā īpašuma nodokļa kompensācija</t>
  </si>
  <si>
    <t>Telpu noma</t>
  </si>
  <si>
    <t>Pašvaldības īpašumā esošo nekustamo īpašumu pārvaldīšana un komunālie pakalpojumi</t>
  </si>
  <si>
    <t>R.2.9.1.</t>
  </si>
  <si>
    <t>Parādu segšana par pašvaldības neizīrēto, nedzīvojamo telpu dzīvojamās mājās pārvaldīšanas izmaksas</t>
  </si>
  <si>
    <t>R.3.1.5.</t>
  </si>
  <si>
    <t>Īpašumu apdrošināšana</t>
  </si>
  <si>
    <t>R3.1.1.</t>
  </si>
  <si>
    <t>Ēku tehniskā stāvokļa novērtēšana</t>
  </si>
  <si>
    <t>Kadastrālā uzmērīšana zemesgabaliem, kas ierakstāmi zemesgrāmatā uz Jūrmalas pilsētas pašvaldības vārda, zemes ierīcības projekti</t>
  </si>
  <si>
    <t>Inventerizācijas lietu pasūtīšana Valsts zemes dienestam, dzīvokļu tehniskās pases objektiem, zemesgrāmatā uz Jūrmalas pilsētas pašvaldības vārda, datu aktualizācija VZD kadastā</t>
  </si>
  <si>
    <t>Finansējums ir nepieciešams nventarizācijas lietu pasūtīšanai Valsts zemes dienestam, dzīvokļu tehniskās pases objektiem, zemesgarāmatā uz Jūrmalas pilsētas pašvaldības vārda, datu aktualizācijai VZD kadastā</t>
  </si>
  <si>
    <t>R3.1.2.</t>
  </si>
  <si>
    <t>Kancelejas nodevas, valsts nodevas (kadastra izziņas)</t>
  </si>
  <si>
    <t>Izdevumi juridiskās palīdzības sniedzējiem - notāra pakalpojumi, juridiskie slēdzieni zemes īpašumu lietās</t>
  </si>
  <si>
    <t>Dzīvojamo māju privatizācijas procesa organizatoriskais un tiesiskais nodrošinājums</t>
  </si>
  <si>
    <t>Stratēģisko dokumentu kodu skaidrojums:</t>
  </si>
  <si>
    <t>1.Attīstības programma 2014-2020.gadam (07.11.2013. lēmums Nr.625)</t>
  </si>
  <si>
    <t>Komunālā un transporta infrastruktūra</t>
  </si>
  <si>
    <t>R.2.6.2.</t>
  </si>
  <si>
    <t>Racionālas un videi draudzīgas energoapgādes sistēmas attīstība</t>
  </si>
  <si>
    <t>Pašvaldības dzīvojamā fonda attīstība</t>
  </si>
  <si>
    <t>Sociālā infrastruktūra</t>
  </si>
  <si>
    <t>Pilsētas attīstības plānošana</t>
  </si>
  <si>
    <t>Pašvaldības pārvaldes kapacitātes celšana</t>
  </si>
  <si>
    <t>Uzlabota komunikācija ar pilsētas iedzīvotājiem</t>
  </si>
  <si>
    <t>Pilsētas pārvaldības infrastruktūras pilnveide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</si>
</sst>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8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852">
    <xf numFmtId="0" fontId="0" fillId="0" borderId="0" xfId="0"/>
    <xf numFmtId="0" fontId="2" fillId="0" borderId="0" xfId="1" applyFont="1" applyFill="1" applyBorder="1" applyAlignment="1" applyProtection="1">
      <alignment vertical="center"/>
    </xf>
    <xf numFmtId="49" fontId="2" fillId="2" borderId="1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4" fillId="2" borderId="1" xfId="1" applyNumberFormat="1" applyFont="1" applyFill="1" applyBorder="1" applyAlignment="1" applyProtection="1">
      <alignment vertical="center"/>
    </xf>
    <xf numFmtId="49" fontId="5" fillId="2" borderId="0" xfId="1" applyNumberFormat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49" fontId="6" fillId="2" borderId="1" xfId="1" applyNumberFormat="1" applyFont="1" applyFill="1" applyBorder="1" applyAlignment="1" applyProtection="1">
      <alignment vertical="center"/>
    </xf>
    <xf numFmtId="49" fontId="2" fillId="2" borderId="10" xfId="1" applyNumberFormat="1" applyFont="1" applyFill="1" applyBorder="1" applyAlignment="1" applyProtection="1">
      <alignment vertical="center"/>
    </xf>
    <xf numFmtId="49" fontId="2" fillId="2" borderId="11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textRotation="90"/>
    </xf>
    <xf numFmtId="1" fontId="7" fillId="0" borderId="25" xfId="1" applyNumberFormat="1" applyFont="1" applyFill="1" applyBorder="1" applyAlignment="1" applyProtection="1">
      <alignment horizontal="center" vertical="center"/>
    </xf>
    <xf numFmtId="1" fontId="7" fillId="0" borderId="26" xfId="1" applyNumberFormat="1" applyFont="1" applyFill="1" applyBorder="1" applyAlignment="1" applyProtection="1">
      <alignment horizontal="center" vertical="center"/>
    </xf>
    <xf numFmtId="1" fontId="7" fillId="0" borderId="27" xfId="1" applyNumberFormat="1" applyFont="1" applyFill="1" applyBorder="1" applyAlignment="1" applyProtection="1">
      <alignment horizontal="center" vertical="center"/>
    </xf>
    <xf numFmtId="1" fontId="7" fillId="0" borderId="28" xfId="1" applyNumberFormat="1" applyFont="1" applyFill="1" applyBorder="1" applyAlignment="1" applyProtection="1">
      <alignment horizontal="center" vertical="center"/>
    </xf>
    <xf numFmtId="0" fontId="5" fillId="0" borderId="18" xfId="1" applyFont="1" applyFill="1" applyBorder="1" applyAlignment="1" applyProtection="1">
      <alignment vertical="center" wrapText="1"/>
    </xf>
    <xf numFmtId="0" fontId="5" fillId="0" borderId="18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vertical="center"/>
    </xf>
    <xf numFmtId="0" fontId="5" fillId="0" borderId="22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vertical="center"/>
    </xf>
    <xf numFmtId="0" fontId="5" fillId="0" borderId="29" xfId="1" applyFont="1" applyFill="1" applyBorder="1" applyAlignment="1" applyProtection="1">
      <alignment vertical="center" wrapText="1"/>
    </xf>
    <xf numFmtId="0" fontId="5" fillId="0" borderId="29" xfId="1" applyFont="1" applyFill="1" applyBorder="1" applyAlignment="1" applyProtection="1">
      <alignment horizontal="left" vertical="center" wrapText="1"/>
    </xf>
    <xf numFmtId="3" fontId="5" fillId="0" borderId="30" xfId="1" applyNumberFormat="1" applyFont="1" applyFill="1" applyBorder="1" applyAlignment="1" applyProtection="1">
      <alignment horizontal="right" vertical="center"/>
    </xf>
    <xf numFmtId="3" fontId="5" fillId="0" borderId="31" xfId="1" applyNumberFormat="1" applyFont="1" applyFill="1" applyBorder="1" applyAlignment="1" applyProtection="1">
      <alignment horizontal="right" vertical="center"/>
    </xf>
    <xf numFmtId="3" fontId="5" fillId="0" borderId="32" xfId="1" applyNumberFormat="1" applyFont="1" applyFill="1" applyBorder="1" applyAlignment="1" applyProtection="1">
      <alignment horizontal="right" vertical="center"/>
    </xf>
    <xf numFmtId="0" fontId="2" fillId="0" borderId="25" xfId="1" applyFont="1" applyFill="1" applyBorder="1" applyAlignment="1" applyProtection="1">
      <alignment vertical="center" wrapText="1"/>
    </xf>
    <xf numFmtId="0" fontId="2" fillId="0" borderId="25" xfId="1" applyFont="1" applyFill="1" applyBorder="1" applyAlignment="1" applyProtection="1">
      <alignment horizontal="left" vertical="center" wrapText="1"/>
    </xf>
    <xf numFmtId="3" fontId="2" fillId="0" borderId="26" xfId="1" applyNumberFormat="1" applyFont="1" applyFill="1" applyBorder="1" applyAlignment="1" applyProtection="1">
      <alignment horizontal="right" vertical="center"/>
    </xf>
    <xf numFmtId="3" fontId="2" fillId="0" borderId="27" xfId="1" applyNumberFormat="1" applyFont="1" applyFill="1" applyBorder="1" applyAlignment="1" applyProtection="1">
      <alignment horizontal="right" vertical="center"/>
    </xf>
    <xf numFmtId="3" fontId="2" fillId="0" borderId="28" xfId="1" applyNumberFormat="1" applyFont="1" applyFill="1" applyBorder="1" applyAlignment="1" applyProtection="1">
      <alignment horizontal="right" vertical="center"/>
    </xf>
    <xf numFmtId="0" fontId="2" fillId="0" borderId="18" xfId="1" applyFont="1" applyFill="1" applyBorder="1" applyAlignment="1" applyProtection="1">
      <alignment vertical="center" wrapText="1"/>
    </xf>
    <xf numFmtId="0" fontId="2" fillId="0" borderId="18" xfId="1" applyFont="1" applyFill="1" applyBorder="1" applyAlignment="1" applyProtection="1">
      <alignment horizontal="right" vertical="center" wrapText="1"/>
    </xf>
    <xf numFmtId="3" fontId="2" fillId="0" borderId="1" xfId="1" applyNumberFormat="1" applyFont="1" applyFill="1" applyBorder="1" applyAlignment="1" applyProtection="1">
      <alignment horizontal="right" vertical="center"/>
    </xf>
    <xf numFmtId="3" fontId="2" fillId="0" borderId="22" xfId="1" applyNumberFormat="1" applyFont="1" applyFill="1" applyBorder="1" applyAlignment="1" applyProtection="1">
      <alignment horizontal="right" vertical="center"/>
      <protection locked="0"/>
    </xf>
    <xf numFmtId="0" fontId="2" fillId="0" borderId="33" xfId="1" applyFont="1" applyFill="1" applyBorder="1" applyAlignment="1" applyProtection="1">
      <alignment vertical="center" wrapText="1"/>
    </xf>
    <xf numFmtId="0" fontId="2" fillId="0" borderId="33" xfId="1" applyFont="1" applyFill="1" applyBorder="1" applyAlignment="1" applyProtection="1">
      <alignment horizontal="right" vertical="center" wrapText="1"/>
    </xf>
    <xf numFmtId="3" fontId="2" fillId="0" borderId="34" xfId="1" applyNumberFormat="1" applyFont="1" applyFill="1" applyBorder="1" applyAlignment="1" applyProtection="1">
      <alignment horizontal="right" vertical="center"/>
    </xf>
    <xf numFmtId="3" fontId="2" fillId="0" borderId="6" xfId="1" applyNumberFormat="1" applyFont="1" applyFill="1" applyBorder="1" applyAlignment="1" applyProtection="1">
      <alignment horizontal="right" vertical="center"/>
      <protection locked="0"/>
    </xf>
    <xf numFmtId="0" fontId="5" fillId="0" borderId="21" xfId="1" applyFont="1" applyFill="1" applyBorder="1" applyAlignment="1" applyProtection="1">
      <alignment horizontal="left" vertical="center" wrapText="1"/>
    </xf>
    <xf numFmtId="3" fontId="2" fillId="0" borderId="24" xfId="1" applyNumberFormat="1" applyFont="1" applyFill="1" applyBorder="1" applyAlignment="1" applyProtection="1">
      <alignment vertical="center"/>
    </xf>
    <xf numFmtId="3" fontId="2" fillId="0" borderId="23" xfId="1" applyNumberFormat="1" applyFont="1" applyFill="1" applyBorder="1" applyAlignment="1" applyProtection="1">
      <alignment vertical="center"/>
      <protection locked="0"/>
    </xf>
    <xf numFmtId="3" fontId="2" fillId="0" borderId="23" xfId="1" applyNumberFormat="1" applyFont="1" applyFill="1" applyBorder="1" applyAlignment="1" applyProtection="1">
      <alignment horizontal="center" vertical="center"/>
    </xf>
    <xf numFmtId="3" fontId="2" fillId="0" borderId="35" xfId="1" applyNumberFormat="1" applyFont="1" applyFill="1" applyBorder="1" applyAlignment="1" applyProtection="1">
      <alignment horizontal="center" vertical="center"/>
    </xf>
    <xf numFmtId="0" fontId="5" fillId="0" borderId="36" xfId="1" applyFont="1" applyFill="1" applyBorder="1" applyAlignment="1" applyProtection="1">
      <alignment horizontal="left" vertical="center" wrapText="1"/>
    </xf>
    <xf numFmtId="3" fontId="2" fillId="0" borderId="10" xfId="1" applyNumberFormat="1" applyFont="1" applyFill="1" applyBorder="1" applyAlignment="1" applyProtection="1">
      <alignment vertical="center"/>
    </xf>
    <xf numFmtId="3" fontId="2" fillId="0" borderId="37" xfId="1" applyNumberFormat="1" applyFont="1" applyFill="1" applyBorder="1" applyAlignment="1" applyProtection="1">
      <alignment horizontal="right" vertical="center"/>
      <protection locked="0"/>
    </xf>
    <xf numFmtId="3" fontId="2" fillId="0" borderId="37" xfId="1" applyNumberFormat="1" applyFont="1" applyFill="1" applyBorder="1" applyAlignment="1" applyProtection="1">
      <alignment horizontal="center" vertical="center"/>
    </xf>
    <xf numFmtId="3" fontId="2" fillId="0" borderId="38" xfId="1" applyNumberFormat="1" applyFont="1" applyFill="1" applyBorder="1" applyAlignment="1" applyProtection="1">
      <alignment horizontal="center" vertical="center"/>
    </xf>
    <xf numFmtId="3" fontId="2" fillId="0" borderId="37" xfId="1" applyNumberFormat="1" applyFont="1" applyFill="1" applyBorder="1" applyAlignment="1" applyProtection="1">
      <alignment horizontal="center" vertical="center"/>
      <protection locked="0"/>
    </xf>
    <xf numFmtId="3" fontId="2" fillId="0" borderId="37" xfId="1" applyNumberFormat="1" applyFont="1" applyFill="1" applyBorder="1" applyAlignment="1" applyProtection="1">
      <alignment vertical="center"/>
    </xf>
    <xf numFmtId="0" fontId="5" fillId="0" borderId="36" xfId="1" applyFont="1" applyFill="1" applyBorder="1" applyAlignment="1" applyProtection="1">
      <alignment horizontal="center" vertical="center" wrapText="1"/>
    </xf>
    <xf numFmtId="0" fontId="2" fillId="0" borderId="18" xfId="1" applyFont="1" applyFill="1" applyBorder="1" applyAlignment="1" applyProtection="1">
      <alignment horizontal="left" vertical="center" wrapText="1"/>
    </xf>
    <xf numFmtId="3" fontId="2" fillId="0" borderId="1" xfId="1" applyNumberFormat="1" applyFont="1" applyFill="1" applyBorder="1" applyAlignment="1" applyProtection="1">
      <alignment vertical="center"/>
    </xf>
    <xf numFmtId="3" fontId="2" fillId="0" borderId="22" xfId="1" applyNumberFormat="1" applyFont="1" applyFill="1" applyBorder="1" applyAlignment="1" applyProtection="1">
      <alignment horizontal="center" vertical="center"/>
    </xf>
    <xf numFmtId="3" fontId="2" fillId="0" borderId="22" xfId="1" applyNumberFormat="1" applyFont="1" applyFill="1" applyBorder="1" applyAlignment="1" applyProtection="1">
      <alignment vertical="center"/>
      <protection locked="0"/>
    </xf>
    <xf numFmtId="3" fontId="2" fillId="0" borderId="20" xfId="1" applyNumberFormat="1" applyFont="1" applyFill="1" applyBorder="1" applyAlignment="1" applyProtection="1">
      <alignment horizontal="center" vertical="center"/>
    </xf>
    <xf numFmtId="0" fontId="2" fillId="0" borderId="33" xfId="1" applyFont="1" applyFill="1" applyBorder="1" applyAlignment="1" applyProtection="1">
      <alignment horizontal="left" vertical="center" wrapText="1"/>
    </xf>
    <xf numFmtId="3" fontId="2" fillId="0" borderId="34" xfId="1" applyNumberFormat="1" applyFont="1" applyFill="1" applyBorder="1" applyAlignment="1" applyProtection="1">
      <alignment vertical="center"/>
    </xf>
    <xf numFmtId="3" fontId="2" fillId="0" borderId="6" xfId="1" applyNumberFormat="1" applyFont="1" applyFill="1" applyBorder="1" applyAlignment="1" applyProtection="1">
      <alignment horizontal="center" vertical="center"/>
    </xf>
    <xf numFmtId="3" fontId="2" fillId="0" borderId="6" xfId="1" applyNumberFormat="1" applyFont="1" applyFill="1" applyBorder="1" applyAlignment="1" applyProtection="1">
      <alignment vertical="center"/>
      <protection locked="0"/>
    </xf>
    <xf numFmtId="3" fontId="2" fillId="0" borderId="9" xfId="1" applyNumberFormat="1" applyFont="1" applyFill="1" applyBorder="1" applyAlignment="1" applyProtection="1">
      <alignment horizontal="center" vertical="center"/>
    </xf>
    <xf numFmtId="0" fontId="2" fillId="0" borderId="39" xfId="1" applyFont="1" applyFill="1" applyBorder="1" applyAlignment="1" applyProtection="1">
      <alignment horizontal="right" vertical="center" wrapText="1"/>
    </xf>
    <xf numFmtId="0" fontId="2" fillId="0" borderId="39" xfId="1" applyFont="1" applyFill="1" applyBorder="1" applyAlignment="1" applyProtection="1">
      <alignment horizontal="left" vertical="center" wrapText="1"/>
    </xf>
    <xf numFmtId="3" fontId="2" fillId="0" borderId="15" xfId="1" applyNumberFormat="1" applyFont="1" applyFill="1" applyBorder="1" applyAlignment="1" applyProtection="1">
      <alignment vertical="center"/>
    </xf>
    <xf numFmtId="3" fontId="2" fillId="0" borderId="40" xfId="1" applyNumberFormat="1" applyFont="1" applyFill="1" applyBorder="1" applyAlignment="1" applyProtection="1">
      <alignment horizontal="center" vertical="center"/>
    </xf>
    <xf numFmtId="3" fontId="2" fillId="0" borderId="40" xfId="1" applyNumberFormat="1" applyFont="1" applyFill="1" applyBorder="1" applyAlignment="1" applyProtection="1">
      <alignment vertical="center"/>
      <protection locked="0"/>
    </xf>
    <xf numFmtId="3" fontId="2" fillId="0" borderId="17" xfId="1" applyNumberFormat="1" applyFont="1" applyFill="1" applyBorder="1" applyAlignment="1" applyProtection="1">
      <alignment horizontal="center" vertical="center"/>
    </xf>
    <xf numFmtId="3" fontId="2" fillId="0" borderId="10" xfId="1" applyNumberFormat="1" applyFont="1" applyFill="1" applyBorder="1" applyAlignment="1" applyProtection="1">
      <alignment horizontal="right" vertical="center"/>
    </xf>
    <xf numFmtId="0" fontId="5" fillId="0" borderId="41" xfId="1" applyFont="1" applyFill="1" applyBorder="1" applyAlignment="1" applyProtection="1">
      <alignment horizontal="center" vertical="center" wrapText="1"/>
    </xf>
    <xf numFmtId="0" fontId="5" fillId="0" borderId="41" xfId="1" applyFont="1" applyFill="1" applyBorder="1" applyAlignment="1" applyProtection="1">
      <alignment horizontal="left" vertical="center" wrapText="1"/>
    </xf>
    <xf numFmtId="3" fontId="2" fillId="0" borderId="42" xfId="1" applyNumberFormat="1" applyFont="1" applyFill="1" applyBorder="1" applyAlignment="1" applyProtection="1">
      <alignment horizontal="right" vertical="center"/>
    </xf>
    <xf numFmtId="3" fontId="2" fillId="0" borderId="43" xfId="1" applyNumberFormat="1" applyFont="1" applyFill="1" applyBorder="1" applyAlignment="1" applyProtection="1">
      <alignment horizontal="center" vertical="center"/>
    </xf>
    <xf numFmtId="0" fontId="5" fillId="0" borderId="45" xfId="1" applyFont="1" applyFill="1" applyBorder="1" applyAlignment="1" applyProtection="1">
      <alignment horizontal="center" vertical="center" wrapText="1"/>
    </xf>
    <xf numFmtId="0" fontId="5" fillId="0" borderId="45" xfId="1" applyFont="1" applyFill="1" applyBorder="1" applyAlignment="1" applyProtection="1">
      <alignment horizontal="left" vertical="center" wrapText="1"/>
    </xf>
    <xf numFmtId="3" fontId="2" fillId="0" borderId="37" xfId="1" applyNumberFormat="1" applyFont="1" applyFill="1" applyBorder="1" applyAlignment="1" applyProtection="1">
      <alignment horizontal="right" vertical="center"/>
    </xf>
    <xf numFmtId="3" fontId="2" fillId="0" borderId="47" xfId="1" applyNumberFormat="1" applyFont="1" applyFill="1" applyBorder="1" applyAlignment="1" applyProtection="1">
      <alignment horizontal="center" vertical="center"/>
    </xf>
    <xf numFmtId="0" fontId="2" fillId="0" borderId="48" xfId="1" applyFont="1" applyFill="1" applyBorder="1" applyAlignment="1" applyProtection="1">
      <alignment horizontal="right" vertical="center" wrapText="1"/>
    </xf>
    <xf numFmtId="0" fontId="2" fillId="0" borderId="48" xfId="1" applyFont="1" applyFill="1" applyBorder="1" applyAlignment="1" applyProtection="1">
      <alignment horizontal="left" vertical="center" wrapText="1"/>
    </xf>
    <xf numFmtId="3" fontId="2" fillId="0" borderId="50" xfId="1" applyNumberFormat="1" applyFont="1" applyFill="1" applyBorder="1" applyAlignment="1" applyProtection="1">
      <alignment horizontal="center" vertical="center"/>
    </xf>
    <xf numFmtId="3" fontId="2" fillId="0" borderId="51" xfId="1" applyNumberFormat="1" applyFont="1" applyFill="1" applyBorder="1" applyAlignment="1" applyProtection="1">
      <alignment horizontal="right" vertical="center"/>
    </xf>
    <xf numFmtId="0" fontId="2" fillId="0" borderId="48" xfId="1" applyFont="1" applyFill="1" applyBorder="1" applyAlignment="1" applyProtection="1">
      <alignment vertical="center" wrapText="1"/>
    </xf>
    <xf numFmtId="3" fontId="2" fillId="0" borderId="51" xfId="1" applyNumberFormat="1" applyFont="1" applyFill="1" applyBorder="1" applyAlignment="1" applyProtection="1">
      <alignment vertical="center"/>
    </xf>
    <xf numFmtId="0" fontId="5" fillId="0" borderId="18" xfId="1" applyFont="1" applyBorder="1" applyAlignment="1" applyProtection="1">
      <alignment vertical="center" wrapText="1"/>
    </xf>
    <xf numFmtId="0" fontId="5" fillId="0" borderId="18" xfId="1" applyFont="1" applyBorder="1" applyAlignment="1" applyProtection="1">
      <alignment horizontal="left" vertical="center" wrapText="1"/>
    </xf>
    <xf numFmtId="3" fontId="5" fillId="0" borderId="1" xfId="1" applyNumberFormat="1" applyFont="1" applyBorder="1" applyAlignment="1" applyProtection="1">
      <alignment vertical="center"/>
    </xf>
    <xf numFmtId="0" fontId="5" fillId="0" borderId="29" xfId="1" applyFont="1" applyFill="1" applyBorder="1" applyAlignment="1" applyProtection="1">
      <alignment vertical="center"/>
    </xf>
    <xf numFmtId="3" fontId="5" fillId="0" borderId="30" xfId="1" applyNumberFormat="1" applyFont="1" applyFill="1" applyBorder="1" applyAlignment="1" applyProtection="1">
      <alignment vertical="center"/>
    </xf>
    <xf numFmtId="3" fontId="5" fillId="0" borderId="31" xfId="1" applyNumberFormat="1" applyFont="1" applyFill="1" applyBorder="1" applyAlignment="1" applyProtection="1">
      <alignment vertical="center"/>
    </xf>
    <xf numFmtId="3" fontId="5" fillId="0" borderId="32" xfId="1" applyNumberFormat="1" applyFont="1" applyFill="1" applyBorder="1" applyAlignment="1" applyProtection="1">
      <alignment vertical="center"/>
    </xf>
    <xf numFmtId="0" fontId="5" fillId="0" borderId="52" xfId="1" applyFont="1" applyFill="1" applyBorder="1" applyAlignment="1" applyProtection="1">
      <alignment vertical="center"/>
    </xf>
    <xf numFmtId="0" fontId="5" fillId="0" borderId="52" xfId="1" applyFont="1" applyFill="1" applyBorder="1" applyAlignment="1" applyProtection="1">
      <alignment vertical="center" wrapText="1"/>
    </xf>
    <xf numFmtId="3" fontId="5" fillId="0" borderId="53" xfId="1" applyNumberFormat="1" applyFont="1" applyFill="1" applyBorder="1" applyAlignment="1" applyProtection="1">
      <alignment vertical="center"/>
    </xf>
    <xf numFmtId="3" fontId="5" fillId="0" borderId="54" xfId="1" applyNumberFormat="1" applyFont="1" applyFill="1" applyBorder="1" applyAlignment="1" applyProtection="1">
      <alignment vertical="center"/>
    </xf>
    <xf numFmtId="3" fontId="5" fillId="0" borderId="55" xfId="1" applyNumberFormat="1" applyFont="1" applyFill="1" applyBorder="1" applyAlignment="1" applyProtection="1">
      <alignment vertical="center"/>
    </xf>
    <xf numFmtId="0" fontId="5" fillId="0" borderId="18" xfId="1" applyFont="1" applyFill="1" applyBorder="1" applyAlignment="1" applyProtection="1">
      <alignment vertical="center"/>
    </xf>
    <xf numFmtId="3" fontId="5" fillId="0" borderId="1" xfId="1" applyNumberFormat="1" applyFont="1" applyFill="1" applyBorder="1" applyAlignment="1" applyProtection="1">
      <alignment vertical="center"/>
    </xf>
    <xf numFmtId="3" fontId="5" fillId="0" borderId="22" xfId="1" applyNumberFormat="1" applyFont="1" applyFill="1" applyBorder="1" applyAlignment="1" applyProtection="1">
      <alignment vertical="center"/>
    </xf>
    <xf numFmtId="3" fontId="5" fillId="0" borderId="20" xfId="1" applyNumberFormat="1" applyFont="1" applyFill="1" applyBorder="1" applyAlignment="1" applyProtection="1">
      <alignment vertical="center"/>
    </xf>
    <xf numFmtId="0" fontId="5" fillId="3" borderId="41" xfId="1" applyFont="1" applyFill="1" applyBorder="1" applyAlignment="1" applyProtection="1">
      <alignment horizontal="left" vertical="center" wrapText="1"/>
    </xf>
    <xf numFmtId="3" fontId="5" fillId="3" borderId="56" xfId="1" applyNumberFormat="1" applyFont="1" applyFill="1" applyBorder="1" applyAlignment="1" applyProtection="1">
      <alignment vertical="center"/>
    </xf>
    <xf numFmtId="3" fontId="5" fillId="3" borderId="42" xfId="1" applyNumberFormat="1" applyFont="1" applyFill="1" applyBorder="1" applyAlignment="1" applyProtection="1">
      <alignment vertical="center"/>
    </xf>
    <xf numFmtId="3" fontId="5" fillId="3" borderId="57" xfId="1" applyNumberFormat="1" applyFont="1" applyFill="1" applyBorder="1" applyAlignment="1" applyProtection="1">
      <alignment vertical="center"/>
    </xf>
    <xf numFmtId="0" fontId="2" fillId="0" borderId="36" xfId="1" applyFont="1" applyFill="1" applyBorder="1" applyAlignment="1" applyProtection="1">
      <alignment horizontal="left" vertical="center" wrapText="1"/>
    </xf>
    <xf numFmtId="3" fontId="2" fillId="0" borderId="58" xfId="1" applyNumberFormat="1" applyFont="1" applyFill="1" applyBorder="1" applyAlignment="1" applyProtection="1">
      <alignment vertical="center"/>
    </xf>
    <xf numFmtId="0" fontId="2" fillId="0" borderId="48" xfId="1" applyFont="1" applyFill="1" applyBorder="1" applyAlignment="1" applyProtection="1">
      <alignment horizontal="center" vertical="center" wrapText="1"/>
    </xf>
    <xf numFmtId="3" fontId="2" fillId="0" borderId="50" xfId="1" applyNumberFormat="1" applyFont="1" applyFill="1" applyBorder="1" applyAlignment="1" applyProtection="1">
      <alignment vertical="center"/>
    </xf>
    <xf numFmtId="3" fontId="2" fillId="0" borderId="5" xfId="1" applyNumberFormat="1" applyFont="1" applyFill="1" applyBorder="1" applyAlignment="1" applyProtection="1">
      <alignment vertical="center"/>
    </xf>
    <xf numFmtId="0" fontId="2" fillId="0" borderId="33" xfId="1" applyFont="1" applyFill="1" applyBorder="1" applyAlignment="1" applyProtection="1">
      <alignment horizontal="center" vertical="center" wrapText="1"/>
    </xf>
    <xf numFmtId="3" fontId="2" fillId="0" borderId="6" xfId="1" applyNumberFormat="1" applyFont="1" applyFill="1" applyBorder="1" applyAlignment="1" applyProtection="1">
      <alignment vertical="center"/>
    </xf>
    <xf numFmtId="3" fontId="2" fillId="0" borderId="9" xfId="1" applyNumberFormat="1" applyFont="1" applyFill="1" applyBorder="1" applyAlignment="1" applyProtection="1">
      <alignment vertical="center"/>
    </xf>
    <xf numFmtId="3" fontId="2" fillId="0" borderId="50" xfId="1" applyNumberFormat="1" applyFont="1" applyFill="1" applyBorder="1" applyAlignment="1" applyProtection="1">
      <alignment vertical="center"/>
      <protection locked="0"/>
    </xf>
    <xf numFmtId="3" fontId="2" fillId="0" borderId="38" xfId="1" applyNumberFormat="1" applyFont="1" applyFill="1" applyBorder="1" applyAlignment="1" applyProtection="1">
      <alignment vertical="center"/>
    </xf>
    <xf numFmtId="3" fontId="2" fillId="0" borderId="22" xfId="1" applyNumberFormat="1" applyFont="1" applyFill="1" applyBorder="1" applyAlignment="1" applyProtection="1">
      <alignment vertical="center"/>
    </xf>
    <xf numFmtId="3" fontId="2" fillId="0" borderId="20" xfId="1" applyNumberFormat="1" applyFont="1" applyFill="1" applyBorder="1" applyAlignment="1" applyProtection="1">
      <alignment vertical="center"/>
    </xf>
    <xf numFmtId="3" fontId="2" fillId="0" borderId="59" xfId="1" applyNumberFormat="1" applyFont="1" applyFill="1" applyBorder="1" applyAlignment="1" applyProtection="1">
      <alignment vertical="center"/>
    </xf>
    <xf numFmtId="3" fontId="2" fillId="0" borderId="37" xfId="1" applyNumberFormat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41" xfId="1" applyFont="1" applyFill="1" applyBorder="1" applyAlignment="1" applyProtection="1">
      <alignment horizontal="left" vertical="center" wrapText="1"/>
    </xf>
    <xf numFmtId="3" fontId="2" fillId="0" borderId="11" xfId="1" applyNumberFormat="1" applyFont="1" applyFill="1" applyBorder="1" applyAlignment="1" applyProtection="1">
      <alignment vertical="center"/>
    </xf>
    <xf numFmtId="3" fontId="2" fillId="0" borderId="60" xfId="1" applyNumberFormat="1" applyFont="1" applyFill="1" applyBorder="1" applyAlignment="1" applyProtection="1">
      <alignment vertical="center"/>
    </xf>
    <xf numFmtId="3" fontId="2" fillId="0" borderId="8" xfId="1" applyNumberFormat="1" applyFont="1" applyFill="1" applyBorder="1" applyAlignment="1" applyProtection="1">
      <alignment vertical="center"/>
      <protection locked="0"/>
    </xf>
    <xf numFmtId="0" fontId="2" fillId="0" borderId="61" xfId="1" applyFont="1" applyFill="1" applyBorder="1" applyAlignment="1" applyProtection="1">
      <alignment horizontal="right" vertical="center" wrapText="1"/>
    </xf>
    <xf numFmtId="3" fontId="2" fillId="0" borderId="19" xfId="1" applyNumberFormat="1" applyFont="1" applyFill="1" applyBorder="1" applyAlignment="1" applyProtection="1">
      <alignment vertical="center"/>
      <protection locked="0"/>
    </xf>
    <xf numFmtId="3" fontId="2" fillId="0" borderId="62" xfId="1" applyNumberFormat="1" applyFont="1" applyFill="1" applyBorder="1" applyAlignment="1" applyProtection="1">
      <alignment vertical="center"/>
      <protection locked="0"/>
    </xf>
    <xf numFmtId="3" fontId="2" fillId="0" borderId="56" xfId="1" applyNumberFormat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vertical="center"/>
    </xf>
    <xf numFmtId="3" fontId="2" fillId="0" borderId="49" xfId="1" applyNumberFormat="1" applyFont="1" applyFill="1" applyBorder="1" applyAlignment="1" applyProtection="1">
      <alignment vertical="center"/>
    </xf>
    <xf numFmtId="1" fontId="5" fillId="3" borderId="41" xfId="1" applyNumberFormat="1" applyFont="1" applyFill="1" applyBorder="1" applyAlignment="1" applyProtection="1">
      <alignment horizontal="left" vertical="center" wrapText="1"/>
    </xf>
    <xf numFmtId="1" fontId="5" fillId="0" borderId="36" xfId="1" applyNumberFormat="1" applyFont="1" applyFill="1" applyBorder="1" applyAlignment="1" applyProtection="1">
      <alignment horizontal="left" vertical="center" wrapText="1"/>
    </xf>
    <xf numFmtId="0" fontId="5" fillId="0" borderId="18" xfId="1" applyFont="1" applyFill="1" applyBorder="1" applyAlignment="1" applyProtection="1">
      <alignment horizontal="center" vertical="center" wrapText="1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63" xfId="1" applyNumberFormat="1" applyFont="1" applyFill="1" applyBorder="1" applyAlignment="1" applyProtection="1">
      <alignment vertical="center"/>
    </xf>
    <xf numFmtId="3" fontId="5" fillId="3" borderId="64" xfId="1" applyNumberFormat="1" applyFont="1" applyFill="1" applyBorder="1" applyAlignment="1" applyProtection="1">
      <alignment vertical="center"/>
    </xf>
    <xf numFmtId="3" fontId="2" fillId="0" borderId="64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3" fontId="2" fillId="0" borderId="65" xfId="1" applyNumberFormat="1" applyFont="1" applyFill="1" applyBorder="1" applyAlignment="1" applyProtection="1">
      <alignment vertical="center"/>
    </xf>
    <xf numFmtId="3" fontId="2" fillId="0" borderId="7" xfId="1" applyNumberFormat="1" applyFont="1" applyFill="1" applyBorder="1" applyAlignment="1" applyProtection="1">
      <alignment vertical="center"/>
    </xf>
    <xf numFmtId="3" fontId="2" fillId="0" borderId="62" xfId="1" applyNumberFormat="1" applyFont="1" applyFill="1" applyBorder="1" applyAlignment="1" applyProtection="1">
      <alignment vertical="center"/>
    </xf>
    <xf numFmtId="3" fontId="2" fillId="0" borderId="66" xfId="1" applyNumberFormat="1" applyFont="1" applyFill="1" applyBorder="1" applyAlignment="1" applyProtection="1">
      <alignment vertical="center"/>
    </xf>
    <xf numFmtId="3" fontId="2" fillId="0" borderId="68" xfId="1" applyNumberFormat="1" applyFont="1" applyFill="1" applyBorder="1" applyAlignment="1" applyProtection="1">
      <alignment vertical="center"/>
    </xf>
    <xf numFmtId="0" fontId="2" fillId="0" borderId="61" xfId="1" applyFont="1" applyFill="1" applyBorder="1" applyAlignment="1" applyProtection="1">
      <alignment horizontal="center" vertical="center" wrapText="1"/>
    </xf>
    <xf numFmtId="0" fontId="2" fillId="0" borderId="61" xfId="1" applyFont="1" applyFill="1" applyBorder="1" applyAlignment="1" applyProtection="1">
      <alignment horizontal="left" vertical="center" wrapText="1"/>
    </xf>
    <xf numFmtId="3" fontId="2" fillId="0" borderId="43" xfId="1" applyNumberFormat="1" applyFont="1" applyFill="1" applyBorder="1" applyAlignment="1" applyProtection="1">
      <alignment vertical="center"/>
    </xf>
    <xf numFmtId="0" fontId="2" fillId="0" borderId="33" xfId="1" applyFont="1" applyFill="1" applyBorder="1" applyAlignment="1" applyProtection="1">
      <alignment vertical="center"/>
    </xf>
    <xf numFmtId="3" fontId="2" fillId="0" borderId="67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5" fillId="3" borderId="36" xfId="1" applyFont="1" applyFill="1" applyBorder="1" applyAlignment="1" applyProtection="1">
      <alignment horizontal="left" vertical="center" wrapText="1"/>
    </xf>
    <xf numFmtId="3" fontId="5" fillId="3" borderId="37" xfId="1" applyNumberFormat="1" applyFont="1" applyFill="1" applyBorder="1" applyAlignment="1" applyProtection="1">
      <alignment vertical="center"/>
    </xf>
    <xf numFmtId="3" fontId="5" fillId="3" borderId="10" xfId="1" applyNumberFormat="1" applyFont="1" applyFill="1" applyBorder="1" applyAlignment="1" applyProtection="1">
      <alignment vertical="center"/>
    </xf>
    <xf numFmtId="0" fontId="2" fillId="0" borderId="36" xfId="1" applyFont="1" applyFill="1" applyBorder="1" applyAlignment="1" applyProtection="1">
      <alignment horizontal="right" vertical="center" wrapText="1"/>
    </xf>
    <xf numFmtId="0" fontId="2" fillId="0" borderId="48" xfId="1" applyFont="1" applyFill="1" applyBorder="1" applyAlignment="1" applyProtection="1">
      <alignment vertical="center"/>
    </xf>
    <xf numFmtId="0" fontId="2" fillId="0" borderId="61" xfId="1" applyFont="1" applyFill="1" applyBorder="1" applyAlignment="1" applyProtection="1">
      <alignment vertical="center"/>
    </xf>
    <xf numFmtId="0" fontId="2" fillId="0" borderId="61" xfId="1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vertical="center" wrapText="1"/>
    </xf>
    <xf numFmtId="3" fontId="5" fillId="0" borderId="10" xfId="1" applyNumberFormat="1" applyFont="1" applyFill="1" applyBorder="1" applyAlignment="1" applyProtection="1">
      <alignment vertical="center"/>
    </xf>
    <xf numFmtId="0" fontId="2" fillId="2" borderId="3" xfId="1" applyFont="1" applyFill="1" applyBorder="1" applyAlignment="1" applyProtection="1">
      <alignment vertical="center"/>
    </xf>
    <xf numFmtId="3" fontId="2" fillId="0" borderId="73" xfId="1" applyNumberFormat="1" applyFont="1" applyFill="1" applyBorder="1" applyAlignment="1" applyProtection="1">
      <alignment vertical="center"/>
    </xf>
    <xf numFmtId="3" fontId="2" fillId="0" borderId="47" xfId="1" applyNumberFormat="1" applyFont="1" applyFill="1" applyBorder="1" applyAlignment="1" applyProtection="1">
      <alignment vertical="center"/>
    </xf>
    <xf numFmtId="3" fontId="2" fillId="0" borderId="13" xfId="1" applyNumberFormat="1" applyFont="1" applyFill="1" applyBorder="1" applyAlignment="1" applyProtection="1">
      <alignment vertical="center"/>
    </xf>
    <xf numFmtId="3" fontId="2" fillId="0" borderId="5" xfId="1" applyNumberFormat="1" applyFont="1" applyFill="1" applyBorder="1" applyAlignment="1" applyProtection="1">
      <alignment horizontal="right" vertical="center"/>
    </xf>
    <xf numFmtId="3" fontId="5" fillId="0" borderId="20" xfId="1" applyNumberFormat="1" applyFont="1" applyBorder="1" applyAlignment="1" applyProtection="1">
      <alignment vertical="center"/>
    </xf>
    <xf numFmtId="3" fontId="5" fillId="0" borderId="74" xfId="1" applyNumberFormat="1" applyFont="1" applyFill="1" applyBorder="1" applyAlignment="1" applyProtection="1">
      <alignment vertical="center"/>
    </xf>
    <xf numFmtId="3" fontId="5" fillId="0" borderId="77" xfId="1" applyNumberFormat="1" applyFont="1" applyFill="1" applyBorder="1" applyAlignment="1" applyProtection="1">
      <alignment vertical="center"/>
    </xf>
    <xf numFmtId="0" fontId="2" fillId="0" borderId="18" xfId="1" applyFont="1" applyFill="1" applyBorder="1" applyAlignment="1" applyProtection="1">
      <alignment horizontal="center" vertical="center" wrapText="1"/>
    </xf>
    <xf numFmtId="1" fontId="7" fillId="0" borderId="79" xfId="1" applyNumberFormat="1" applyFont="1" applyFill="1" applyBorder="1" applyAlignment="1" applyProtection="1">
      <alignment horizontal="center" vertical="center"/>
    </xf>
    <xf numFmtId="3" fontId="5" fillId="0" borderId="77" xfId="1" applyNumberFormat="1" applyFont="1" applyFill="1" applyBorder="1" applyAlignment="1" applyProtection="1">
      <alignment horizontal="right" vertical="center"/>
    </xf>
    <xf numFmtId="3" fontId="2" fillId="0" borderId="79" xfId="1" applyNumberFormat="1" applyFont="1" applyFill="1" applyBorder="1" applyAlignment="1" applyProtection="1">
      <alignment horizontal="right" vertical="center"/>
    </xf>
    <xf numFmtId="3" fontId="2" fillId="0" borderId="16" xfId="1" applyNumberFormat="1" applyFont="1" applyFill="1" applyBorder="1" applyAlignment="1" applyProtection="1">
      <alignment vertical="center"/>
    </xf>
    <xf numFmtId="3" fontId="2" fillId="0" borderId="11" xfId="1" applyNumberFormat="1" applyFont="1" applyFill="1" applyBorder="1" applyAlignment="1" applyProtection="1">
      <alignment horizontal="right" vertical="center"/>
    </xf>
    <xf numFmtId="3" fontId="5" fillId="0" borderId="82" xfId="1" applyNumberFormat="1" applyFont="1" applyFill="1" applyBorder="1" applyAlignment="1" applyProtection="1">
      <alignment vertical="center"/>
    </xf>
    <xf numFmtId="3" fontId="5" fillId="0" borderId="0" xfId="1" applyNumberFormat="1" applyFont="1" applyFill="1" applyBorder="1" applyAlignment="1" applyProtection="1">
      <alignment vertical="center"/>
    </xf>
    <xf numFmtId="3" fontId="2" fillId="0" borderId="81" xfId="1" applyNumberFormat="1" applyFont="1" applyFill="1" applyBorder="1" applyAlignment="1" applyProtection="1">
      <alignment vertical="center"/>
    </xf>
    <xf numFmtId="3" fontId="2" fillId="0" borderId="12" xfId="1" applyNumberFormat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  <protection locked="0"/>
    </xf>
    <xf numFmtId="3" fontId="2" fillId="0" borderId="0" xfId="1" applyNumberFormat="1" applyFont="1" applyFill="1" applyBorder="1" applyAlignment="1" applyProtection="1">
      <alignment horizontal="right" vertical="center"/>
      <protection locked="0"/>
    </xf>
    <xf numFmtId="3" fontId="2" fillId="0" borderId="8" xfId="1" applyNumberFormat="1" applyFont="1" applyFill="1" applyBorder="1" applyAlignment="1" applyProtection="1">
      <alignment horizontal="right" vertical="center"/>
      <protection locked="0"/>
    </xf>
    <xf numFmtId="3" fontId="2" fillId="0" borderId="78" xfId="1" applyNumberFormat="1" applyFont="1" applyFill="1" applyBorder="1" applyAlignment="1" applyProtection="1">
      <alignment horizontal="center" vertical="center"/>
    </xf>
    <xf numFmtId="3" fontId="2" fillId="0" borderId="11" xfId="1" applyNumberFormat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vertical="center"/>
      <protection locked="0"/>
    </xf>
    <xf numFmtId="3" fontId="2" fillId="0" borderId="16" xfId="1" applyNumberFormat="1" applyFont="1" applyFill="1" applyBorder="1" applyAlignment="1" applyProtection="1">
      <alignment vertical="center"/>
      <protection locked="0"/>
    </xf>
    <xf numFmtId="3" fontId="2" fillId="0" borderId="63" xfId="1" applyNumberFormat="1" applyFont="1" applyFill="1" applyBorder="1" applyAlignment="1" applyProtection="1">
      <alignment vertical="center"/>
      <protection locked="0"/>
    </xf>
    <xf numFmtId="3" fontId="2" fillId="0" borderId="11" xfId="1" applyNumberFormat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vertical="top"/>
    </xf>
    <xf numFmtId="0" fontId="5" fillId="0" borderId="0" xfId="1" applyFont="1" applyFill="1" applyBorder="1" applyAlignment="1" applyProtection="1">
      <alignment horizontal="right" vertical="top"/>
      <protection locked="0"/>
    </xf>
    <xf numFmtId="0" fontId="5" fillId="0" borderId="11" xfId="1" applyFont="1" applyFill="1" applyBorder="1" applyAlignment="1" applyProtection="1">
      <alignment vertical="top"/>
    </xf>
    <xf numFmtId="49" fontId="2" fillId="2" borderId="0" xfId="1" applyNumberFormat="1" applyFont="1" applyFill="1" applyBorder="1" applyAlignment="1" applyProtection="1">
      <alignment horizontal="centerContinuous" vertical="center"/>
    </xf>
    <xf numFmtId="49" fontId="2" fillId="2" borderId="63" xfId="1" applyNumberFormat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vertical="center"/>
    </xf>
    <xf numFmtId="49" fontId="2" fillId="2" borderId="8" xfId="1" applyNumberFormat="1" applyFont="1" applyFill="1" applyBorder="1" applyAlignment="1" applyProtection="1">
      <alignment vertical="center"/>
      <protection locked="0"/>
    </xf>
    <xf numFmtId="1" fontId="7" fillId="0" borderId="85" xfId="1" applyNumberFormat="1" applyFont="1" applyFill="1" applyBorder="1" applyAlignment="1" applyProtection="1">
      <alignment horizontal="center" vertical="center"/>
    </xf>
    <xf numFmtId="1" fontId="7" fillId="0" borderId="86" xfId="1" applyNumberFormat="1" applyFont="1" applyFill="1" applyBorder="1" applyAlignment="1" applyProtection="1">
      <alignment horizontal="center" vertical="center"/>
    </xf>
    <xf numFmtId="1" fontId="7" fillId="0" borderId="87" xfId="1" applyNumberFormat="1" applyFont="1" applyFill="1" applyBorder="1" applyAlignment="1" applyProtection="1">
      <alignment horizontal="center" vertical="center"/>
    </xf>
    <xf numFmtId="0" fontId="5" fillId="0" borderId="69" xfId="1" applyFont="1" applyFill="1" applyBorder="1" applyAlignment="1" applyProtection="1">
      <alignment vertical="center"/>
    </xf>
    <xf numFmtId="0" fontId="5" fillId="0" borderId="20" xfId="1" applyFont="1" applyFill="1" applyBorder="1" applyAlignment="1" applyProtection="1">
      <alignment vertical="center"/>
    </xf>
    <xf numFmtId="0" fontId="5" fillId="0" borderId="20" xfId="1" applyFont="1" applyFill="1" applyBorder="1" applyAlignment="1" applyProtection="1">
      <alignment horizontal="left" vertical="center"/>
      <protection locked="0"/>
    </xf>
    <xf numFmtId="3" fontId="5" fillId="0" borderId="89" xfId="1" applyNumberFormat="1" applyFont="1" applyFill="1" applyBorder="1" applyAlignment="1" applyProtection="1">
      <alignment horizontal="right" vertical="center"/>
    </xf>
    <xf numFmtId="3" fontId="5" fillId="0" borderId="75" xfId="1" applyNumberFormat="1" applyFont="1" applyFill="1" applyBorder="1" applyAlignment="1" applyProtection="1">
      <alignment horizontal="right" vertical="center"/>
    </xf>
    <xf numFmtId="3" fontId="5" fillId="0" borderId="76" xfId="1" applyNumberFormat="1" applyFont="1" applyFill="1" applyBorder="1" applyAlignment="1" applyProtection="1">
      <alignment horizontal="right" vertical="center"/>
    </xf>
    <xf numFmtId="3" fontId="5" fillId="0" borderId="32" xfId="1" applyNumberFormat="1" applyFont="1" applyFill="1" applyBorder="1" applyAlignment="1" applyProtection="1">
      <alignment horizontal="left" vertical="center" wrapText="1"/>
      <protection locked="0"/>
    </xf>
    <xf numFmtId="3" fontId="2" fillId="0" borderId="85" xfId="1" applyNumberFormat="1" applyFont="1" applyFill="1" applyBorder="1" applyAlignment="1" applyProtection="1">
      <alignment horizontal="right" vertical="center"/>
    </xf>
    <xf numFmtId="3" fontId="2" fillId="0" borderId="86" xfId="1" applyNumberFormat="1" applyFont="1" applyFill="1" applyBorder="1" applyAlignment="1" applyProtection="1">
      <alignment horizontal="right" vertical="center"/>
    </xf>
    <xf numFmtId="3" fontId="2" fillId="0" borderId="87" xfId="1" applyNumberFormat="1" applyFont="1" applyFill="1" applyBorder="1" applyAlignment="1" applyProtection="1">
      <alignment horizontal="right" vertical="center"/>
    </xf>
    <xf numFmtId="3" fontId="2" fillId="0" borderId="28" xfId="1" applyNumberFormat="1" applyFont="1" applyFill="1" applyBorder="1" applyAlignment="1" applyProtection="1">
      <alignment horizontal="left" vertical="center" wrapText="1"/>
      <protection locked="0"/>
    </xf>
    <xf numFmtId="3" fontId="2" fillId="0" borderId="88" xfId="1" applyNumberFormat="1" applyFont="1" applyFill="1" applyBorder="1" applyAlignment="1" applyProtection="1">
      <alignment horizontal="right" vertical="center"/>
      <protection locked="0"/>
    </xf>
    <xf numFmtId="3" fontId="2" fillId="0" borderId="69" xfId="1" applyNumberFormat="1" applyFont="1" applyFill="1" applyBorder="1" applyAlignment="1" applyProtection="1">
      <alignment horizontal="right" vertical="center"/>
    </xf>
    <xf numFmtId="3" fontId="2" fillId="0" borderId="80" xfId="1" applyNumberFormat="1" applyFont="1" applyFill="1" applyBorder="1" applyAlignment="1" applyProtection="1">
      <alignment horizontal="right" vertical="center"/>
      <protection locked="0"/>
    </xf>
    <xf numFmtId="3" fontId="2" fillId="0" borderId="20" xfId="1" applyNumberFormat="1" applyFont="1" applyFill="1" applyBorder="1" applyAlignment="1" applyProtection="1">
      <alignment horizontal="right" vertical="center"/>
    </xf>
    <xf numFmtId="3" fontId="2" fillId="0" borderId="20" xfId="1" applyNumberFormat="1" applyFont="1" applyFill="1" applyBorder="1" applyAlignment="1" applyProtection="1">
      <alignment horizontal="left" vertical="center" wrapText="1"/>
      <protection locked="0"/>
    </xf>
    <xf numFmtId="3" fontId="2" fillId="0" borderId="90" xfId="1" applyNumberFormat="1" applyFont="1" applyFill="1" applyBorder="1" applyAlignment="1" applyProtection="1">
      <alignment horizontal="right" vertical="center"/>
      <protection locked="0"/>
    </xf>
    <xf numFmtId="3" fontId="2" fillId="0" borderId="67" xfId="1" applyNumberFormat="1" applyFont="1" applyFill="1" applyBorder="1" applyAlignment="1" applyProtection="1">
      <alignment horizontal="right" vertical="center"/>
    </xf>
    <xf numFmtId="3" fontId="2" fillId="0" borderId="59" xfId="1" applyNumberFormat="1" applyFont="1" applyFill="1" applyBorder="1" applyAlignment="1" applyProtection="1">
      <alignment horizontal="right" vertical="center"/>
      <protection locked="0"/>
    </xf>
    <xf numFmtId="3" fontId="2" fillId="0" borderId="9" xfId="1" applyNumberFormat="1" applyFont="1" applyFill="1" applyBorder="1" applyAlignment="1" applyProtection="1">
      <alignment horizontal="right" vertical="center"/>
    </xf>
    <xf numFmtId="3" fontId="2" fillId="0" borderId="9" xfId="1" applyNumberFormat="1" applyFont="1" applyFill="1" applyBorder="1" applyAlignment="1" applyProtection="1">
      <alignment horizontal="left" vertical="center" wrapText="1"/>
      <protection locked="0"/>
    </xf>
    <xf numFmtId="3" fontId="2" fillId="0" borderId="91" xfId="1" applyNumberFormat="1" applyFont="1" applyFill="1" applyBorder="1" applyAlignment="1" applyProtection="1">
      <alignment vertical="center"/>
      <protection locked="0"/>
    </xf>
    <xf numFmtId="3" fontId="2" fillId="0" borderId="92" xfId="1" applyNumberFormat="1" applyFont="1" applyFill="1" applyBorder="1" applyAlignment="1" applyProtection="1">
      <alignment vertical="center"/>
    </xf>
    <xf numFmtId="3" fontId="2" fillId="0" borderId="93" xfId="1" applyNumberFormat="1" applyFont="1" applyFill="1" applyBorder="1" applyAlignment="1" applyProtection="1">
      <alignment vertical="center"/>
      <protection locked="0"/>
    </xf>
    <xf numFmtId="3" fontId="2" fillId="0" borderId="35" xfId="1" applyNumberFormat="1" applyFont="1" applyFill="1" applyBorder="1" applyAlignment="1" applyProtection="1">
      <alignment vertical="center"/>
    </xf>
    <xf numFmtId="3" fontId="2" fillId="0" borderId="91" xfId="1" applyNumberFormat="1" applyFont="1" applyFill="1" applyBorder="1" applyAlignment="1" applyProtection="1">
      <alignment horizontal="center" vertical="center"/>
    </xf>
    <xf numFmtId="3" fontId="2" fillId="0" borderId="93" xfId="1" applyNumberFormat="1" applyFont="1" applyFill="1" applyBorder="1" applyAlignment="1" applyProtection="1">
      <alignment horizontal="center" vertical="center"/>
    </xf>
    <xf numFmtId="3" fontId="2" fillId="0" borderId="35" xfId="1" applyNumberFormat="1" applyFont="1" applyFill="1" applyBorder="1" applyAlignment="1" applyProtection="1">
      <alignment horizontal="left" vertical="center" wrapText="1"/>
      <protection locked="0"/>
    </xf>
    <xf numFmtId="3" fontId="2" fillId="0" borderId="46" xfId="1" applyNumberFormat="1" applyFont="1" applyFill="1" applyBorder="1" applyAlignment="1" applyProtection="1">
      <alignment horizontal="center" vertical="center"/>
      <protection locked="0"/>
    </xf>
    <xf numFmtId="3" fontId="2" fillId="0" borderId="74" xfId="1" applyNumberFormat="1" applyFont="1" applyFill="1" applyBorder="1" applyAlignment="1" applyProtection="1">
      <alignment horizontal="right" vertical="center"/>
    </xf>
    <xf numFmtId="3" fontId="2" fillId="0" borderId="46" xfId="1" applyNumberFormat="1" applyFont="1" applyFill="1" applyBorder="1" applyAlignment="1" applyProtection="1">
      <alignment horizontal="center" vertical="center"/>
    </xf>
    <xf numFmtId="3" fontId="2" fillId="0" borderId="58" xfId="1" applyNumberFormat="1" applyFont="1" applyFill="1" applyBorder="1" applyAlignment="1" applyProtection="1">
      <alignment horizontal="center" vertical="center"/>
    </xf>
    <xf numFmtId="3" fontId="2" fillId="0" borderId="38" xfId="1" applyNumberFormat="1" applyFont="1" applyFill="1" applyBorder="1" applyAlignment="1" applyProtection="1">
      <alignment horizontal="left" vertical="center" wrapText="1"/>
      <protection locked="0"/>
    </xf>
    <xf numFmtId="3" fontId="2" fillId="0" borderId="74" xfId="1" applyNumberFormat="1" applyFont="1" applyFill="1" applyBorder="1" applyAlignment="1" applyProtection="1">
      <alignment horizontal="center" vertical="center"/>
    </xf>
    <xf numFmtId="3" fontId="2" fillId="0" borderId="46" xfId="1" applyNumberFormat="1" applyFont="1" applyFill="1" applyBorder="1" applyAlignment="1" applyProtection="1">
      <alignment vertical="center"/>
    </xf>
    <xf numFmtId="3" fontId="2" fillId="0" borderId="88" xfId="1" applyNumberFormat="1" applyFont="1" applyFill="1" applyBorder="1" applyAlignment="1" applyProtection="1">
      <alignment horizontal="center" vertical="center"/>
    </xf>
    <xf numFmtId="3" fontId="2" fillId="0" borderId="69" xfId="1" applyNumberFormat="1" applyFont="1" applyFill="1" applyBorder="1" applyAlignment="1" applyProtection="1">
      <alignment horizontal="center" vertical="center"/>
    </xf>
    <xf numFmtId="3" fontId="2" fillId="0" borderId="80" xfId="1" applyNumberFormat="1" applyFont="1" applyFill="1" applyBorder="1" applyAlignment="1" applyProtection="1">
      <alignment horizontal="center" vertical="center"/>
    </xf>
    <xf numFmtId="3" fontId="2" fillId="0" borderId="88" xfId="1" applyNumberFormat="1" applyFont="1" applyFill="1" applyBorder="1" applyAlignment="1" applyProtection="1">
      <alignment vertical="center"/>
      <protection locked="0"/>
    </xf>
    <xf numFmtId="3" fontId="2" fillId="0" borderId="80" xfId="1" applyNumberFormat="1" applyFont="1" applyFill="1" applyBorder="1" applyAlignment="1" applyProtection="1">
      <alignment vertical="center"/>
      <protection locked="0"/>
    </xf>
    <xf numFmtId="3" fontId="2" fillId="0" borderId="0" xfId="1" applyNumberFormat="1" applyFont="1" applyFill="1" applyBorder="1" applyAlignment="1" applyProtection="1">
      <alignment horizontal="center" vertical="center"/>
    </xf>
    <xf numFmtId="3" fontId="2" fillId="0" borderId="90" xfId="1" applyNumberFormat="1" applyFont="1" applyFill="1" applyBorder="1" applyAlignment="1" applyProtection="1">
      <alignment horizontal="center" vertical="center"/>
    </xf>
    <xf numFmtId="3" fontId="2" fillId="0" borderId="67" xfId="1" applyNumberFormat="1" applyFont="1" applyFill="1" applyBorder="1" applyAlignment="1" applyProtection="1">
      <alignment horizontal="center" vertical="center"/>
    </xf>
    <xf numFmtId="3" fontId="2" fillId="0" borderId="59" xfId="1" applyNumberFormat="1" applyFont="1" applyFill="1" applyBorder="1" applyAlignment="1" applyProtection="1">
      <alignment horizontal="center" vertical="center"/>
    </xf>
    <xf numFmtId="3" fontId="2" fillId="0" borderId="90" xfId="1" applyNumberFormat="1" applyFont="1" applyFill="1" applyBorder="1" applyAlignment="1" applyProtection="1">
      <alignment vertical="center"/>
      <protection locked="0"/>
    </xf>
    <xf numFmtId="3" fontId="2" fillId="0" borderId="59" xfId="1" applyNumberFormat="1" applyFont="1" applyFill="1" applyBorder="1" applyAlignment="1" applyProtection="1">
      <alignment vertical="center"/>
      <protection locked="0"/>
    </xf>
    <xf numFmtId="3" fontId="2" fillId="0" borderId="8" xfId="1" applyNumberFormat="1" applyFont="1" applyFill="1" applyBorder="1" applyAlignment="1" applyProtection="1">
      <alignment horizontal="center" vertical="center"/>
    </xf>
    <xf numFmtId="3" fontId="2" fillId="0" borderId="44" xfId="1" applyNumberFormat="1" applyFont="1" applyFill="1" applyBorder="1" applyAlignment="1" applyProtection="1">
      <alignment horizontal="center" vertical="center"/>
    </xf>
    <xf numFmtId="3" fontId="2" fillId="0" borderId="94" xfId="1" applyNumberFormat="1" applyFont="1" applyFill="1" applyBorder="1" applyAlignment="1" applyProtection="1">
      <alignment horizontal="center" vertical="center"/>
    </xf>
    <xf numFmtId="3" fontId="2" fillId="0" borderId="44" xfId="1" applyNumberFormat="1" applyFont="1" applyFill="1" applyBorder="1" applyAlignment="1" applyProtection="1">
      <alignment vertical="center"/>
      <protection locked="0"/>
    </xf>
    <xf numFmtId="3" fontId="2" fillId="0" borderId="94" xfId="1" applyNumberFormat="1" applyFont="1" applyFill="1" applyBorder="1" applyAlignment="1" applyProtection="1">
      <alignment vertical="center"/>
      <protection locked="0"/>
    </xf>
    <xf numFmtId="3" fontId="2" fillId="0" borderId="17" xfId="1" applyNumberFormat="1" applyFont="1" applyFill="1" applyBorder="1" applyAlignment="1" applyProtection="1">
      <alignment vertical="center"/>
    </xf>
    <xf numFmtId="3" fontId="2" fillId="0" borderId="16" xfId="1" applyNumberFormat="1" applyFont="1" applyFill="1" applyBorder="1" applyAlignment="1" applyProtection="1">
      <alignment horizontal="center" vertical="center"/>
    </xf>
    <xf numFmtId="3" fontId="2" fillId="0" borderId="17" xfId="1" applyNumberFormat="1" applyFont="1" applyFill="1" applyBorder="1" applyAlignment="1" applyProtection="1">
      <alignment horizontal="left" vertical="center" wrapText="1"/>
      <protection locked="0"/>
    </xf>
    <xf numFmtId="3" fontId="2" fillId="0" borderId="46" xfId="1" applyNumberFormat="1" applyFont="1" applyFill="1" applyBorder="1" applyAlignment="1" applyProtection="1">
      <alignment horizontal="right" vertical="center"/>
      <protection locked="0"/>
    </xf>
    <xf numFmtId="3" fontId="2" fillId="0" borderId="95" xfId="1" applyNumberFormat="1" applyFont="1" applyFill="1" applyBorder="1" applyAlignment="1" applyProtection="1">
      <alignment horizontal="right" vertical="center"/>
    </xf>
    <xf numFmtId="3" fontId="2" fillId="0" borderId="96" xfId="1" applyNumberFormat="1" applyFont="1" applyFill="1" applyBorder="1" applyAlignment="1" applyProtection="1">
      <alignment horizontal="right" vertical="center"/>
    </xf>
    <xf numFmtId="3" fontId="2" fillId="0" borderId="97" xfId="1" applyNumberFormat="1" applyFont="1" applyFill="1" applyBorder="1" applyAlignment="1" applyProtection="1">
      <alignment horizontal="right" vertical="center"/>
    </xf>
    <xf numFmtId="3" fontId="2" fillId="0" borderId="57" xfId="1" applyNumberFormat="1" applyFont="1" applyFill="1" applyBorder="1" applyAlignment="1" applyProtection="1">
      <alignment horizontal="right" vertical="center"/>
    </xf>
    <xf numFmtId="3" fontId="2" fillId="0" borderId="15" xfId="1" applyNumberFormat="1" applyFont="1" applyFill="1" applyBorder="1" applyAlignment="1" applyProtection="1">
      <alignment horizontal="right" vertical="center"/>
    </xf>
    <xf numFmtId="3" fontId="2" fillId="0" borderId="88" xfId="1" applyNumberFormat="1" applyFont="1" applyFill="1" applyBorder="1" applyAlignment="1" applyProtection="1">
      <alignment horizontal="center" vertical="center"/>
      <protection locked="0"/>
    </xf>
    <xf numFmtId="3" fontId="2" fillId="0" borderId="98" xfId="1" applyNumberFormat="1" applyFont="1" applyFill="1" applyBorder="1" applyAlignment="1" applyProtection="1">
      <alignment horizontal="center" vertical="center"/>
    </xf>
    <xf numFmtId="3" fontId="2" fillId="0" borderId="99" xfId="1" applyNumberFormat="1" applyFont="1" applyFill="1" applyBorder="1" applyAlignment="1" applyProtection="1">
      <alignment horizontal="center" vertical="center"/>
    </xf>
    <xf numFmtId="3" fontId="2" fillId="0" borderId="100" xfId="1" applyNumberFormat="1" applyFont="1" applyFill="1" applyBorder="1" applyAlignment="1" applyProtection="1">
      <alignment horizontal="center" vertical="center"/>
    </xf>
    <xf numFmtId="3" fontId="2" fillId="0" borderId="13" xfId="1" applyNumberFormat="1" applyFont="1" applyFill="1" applyBorder="1" applyAlignment="1" applyProtection="1">
      <alignment horizontal="center" vertical="center"/>
    </xf>
    <xf numFmtId="3" fontId="2" fillId="0" borderId="38" xfId="1" applyNumberFormat="1" applyFont="1" applyFill="1" applyBorder="1" applyAlignment="1" applyProtection="1">
      <alignment horizontal="right" vertical="center"/>
    </xf>
    <xf numFmtId="3" fontId="2" fillId="0" borderId="49" xfId="1" applyNumberFormat="1" applyFont="1" applyFill="1" applyBorder="1" applyAlignment="1" applyProtection="1">
      <alignment horizontal="center" vertical="center"/>
    </xf>
    <xf numFmtId="3" fontId="2" fillId="0" borderId="101" xfId="1" applyNumberFormat="1" applyFont="1" applyFill="1" applyBorder="1" applyAlignment="1" applyProtection="1">
      <alignment horizontal="center" vertical="center"/>
    </xf>
    <xf numFmtId="3" fontId="2" fillId="0" borderId="81" xfId="1" applyNumberFormat="1" applyFont="1" applyFill="1" applyBorder="1" applyAlignment="1" applyProtection="1">
      <alignment horizontal="center" vertical="center"/>
    </xf>
    <xf numFmtId="3" fontId="2" fillId="0" borderId="5" xfId="1" applyNumberFormat="1" applyFont="1" applyFill="1" applyBorder="1" applyAlignment="1" applyProtection="1">
      <alignment horizontal="center" vertical="center"/>
    </xf>
    <xf numFmtId="3" fontId="2" fillId="0" borderId="63" xfId="1" applyNumberFormat="1" applyFont="1" applyFill="1" applyBorder="1" applyAlignment="1" applyProtection="1">
      <alignment horizontal="right" vertical="center"/>
      <protection locked="0"/>
    </xf>
    <xf numFmtId="3" fontId="2" fillId="0" borderId="50" xfId="1" applyNumberFormat="1" applyFont="1" applyFill="1" applyBorder="1" applyAlignment="1" applyProtection="1">
      <alignment horizontal="right" vertical="center"/>
      <protection locked="0"/>
    </xf>
    <xf numFmtId="3" fontId="2" fillId="0" borderId="5" xfId="1" applyNumberFormat="1" applyFont="1" applyFill="1" applyBorder="1" applyAlignment="1" applyProtection="1">
      <alignment horizontal="left" vertical="center" wrapText="1"/>
      <protection locked="0"/>
    </xf>
    <xf numFmtId="3" fontId="2" fillId="0" borderId="101" xfId="1" applyNumberFormat="1" applyFont="1" applyFill="1" applyBorder="1" applyAlignment="1" applyProtection="1">
      <alignment horizontal="right" vertical="center"/>
    </xf>
    <xf numFmtId="3" fontId="2" fillId="0" borderId="69" xfId="1" applyNumberFormat="1" applyFont="1" applyBorder="1" applyAlignment="1" applyProtection="1">
      <alignment vertical="center"/>
    </xf>
    <xf numFmtId="3" fontId="5" fillId="0" borderId="20" xfId="1" applyNumberFormat="1" applyFont="1" applyBorder="1" applyAlignment="1" applyProtection="1">
      <alignment horizontal="left" vertical="center" wrapText="1"/>
      <protection locked="0"/>
    </xf>
    <xf numFmtId="3" fontId="5" fillId="0" borderId="89" xfId="1" applyNumberFormat="1" applyFont="1" applyFill="1" applyBorder="1" applyAlignment="1" applyProtection="1">
      <alignment vertical="center"/>
    </xf>
    <xf numFmtId="3" fontId="5" fillId="0" borderId="75" xfId="1" applyNumberFormat="1" applyFont="1" applyFill="1" applyBorder="1" applyAlignment="1" applyProtection="1">
      <alignment vertical="center"/>
    </xf>
    <xf numFmtId="3" fontId="5" fillId="0" borderId="76" xfId="1" applyNumberFormat="1" applyFont="1" applyFill="1" applyBorder="1" applyAlignment="1" applyProtection="1">
      <alignment vertical="center"/>
    </xf>
    <xf numFmtId="3" fontId="5" fillId="0" borderId="102" xfId="1" applyNumberFormat="1" applyFont="1" applyFill="1" applyBorder="1" applyAlignment="1" applyProtection="1">
      <alignment vertical="center"/>
    </xf>
    <xf numFmtId="3" fontId="5" fillId="0" borderId="103" xfId="1" applyNumberFormat="1" applyFont="1" applyFill="1" applyBorder="1" applyAlignment="1" applyProtection="1">
      <alignment vertical="center"/>
    </xf>
    <xf numFmtId="3" fontId="5" fillId="0" borderId="104" xfId="1" applyNumberFormat="1" applyFont="1" applyFill="1" applyBorder="1" applyAlignment="1" applyProtection="1">
      <alignment vertical="center"/>
    </xf>
    <xf numFmtId="3" fontId="5" fillId="0" borderId="55" xfId="1" applyNumberFormat="1" applyFont="1" applyFill="1" applyBorder="1" applyAlignment="1" applyProtection="1">
      <alignment horizontal="left" vertical="center" wrapText="1"/>
      <protection locked="0"/>
    </xf>
    <xf numFmtId="3" fontId="5" fillId="0" borderId="88" xfId="1" applyNumberFormat="1" applyFont="1" applyFill="1" applyBorder="1" applyAlignment="1" applyProtection="1">
      <alignment vertical="center"/>
    </xf>
    <xf numFmtId="3" fontId="5" fillId="0" borderId="69" xfId="1" applyNumberFormat="1" applyFont="1" applyFill="1" applyBorder="1" applyAlignment="1" applyProtection="1">
      <alignment vertical="center"/>
    </xf>
    <xf numFmtId="3" fontId="5" fillId="0" borderId="80" xfId="1" applyNumberFormat="1" applyFont="1" applyFill="1" applyBorder="1" applyAlignment="1" applyProtection="1">
      <alignment vertical="center"/>
    </xf>
    <xf numFmtId="3" fontId="5" fillId="0" borderId="20" xfId="1" applyNumberFormat="1" applyFont="1" applyFill="1" applyBorder="1" applyAlignment="1" applyProtection="1">
      <alignment horizontal="left" vertical="center" wrapText="1"/>
      <protection locked="0"/>
    </xf>
    <xf numFmtId="3" fontId="5" fillId="3" borderId="95" xfId="1" applyNumberFormat="1" applyFont="1" applyFill="1" applyBorder="1" applyAlignment="1" applyProtection="1">
      <alignment vertical="center"/>
    </xf>
    <xf numFmtId="3" fontId="5" fillId="3" borderId="96" xfId="1" applyNumberFormat="1" applyFont="1" applyFill="1" applyBorder="1" applyAlignment="1" applyProtection="1">
      <alignment vertical="center"/>
    </xf>
    <xf numFmtId="3" fontId="5" fillId="3" borderId="97" xfId="1" applyNumberFormat="1" applyFont="1" applyFill="1" applyBorder="1" applyAlignment="1" applyProtection="1">
      <alignment vertical="center"/>
    </xf>
    <xf numFmtId="3" fontId="2" fillId="0" borderId="74" xfId="1" applyNumberFormat="1" applyFont="1" applyFill="1" applyBorder="1" applyAlignment="1" applyProtection="1">
      <alignment vertical="center"/>
    </xf>
    <xf numFmtId="3" fontId="2" fillId="0" borderId="57" xfId="1" applyNumberFormat="1" applyFont="1" applyFill="1" applyBorder="1" applyAlignment="1" applyProtection="1">
      <alignment vertical="center"/>
    </xf>
    <xf numFmtId="3" fontId="2" fillId="0" borderId="57" xfId="1" applyNumberFormat="1" applyFont="1" applyFill="1" applyBorder="1" applyAlignment="1" applyProtection="1">
      <alignment horizontal="left" vertical="center" wrapText="1"/>
      <protection locked="0"/>
    </xf>
    <xf numFmtId="3" fontId="2" fillId="0" borderId="101" xfId="1" applyNumberFormat="1" applyFont="1" applyFill="1" applyBorder="1" applyAlignment="1" applyProtection="1">
      <alignment vertical="center"/>
    </xf>
    <xf numFmtId="3" fontId="2" fillId="0" borderId="69" xfId="1" applyNumberFormat="1" applyFont="1" applyFill="1" applyBorder="1" applyAlignment="1" applyProtection="1">
      <alignment vertical="center"/>
    </xf>
    <xf numFmtId="3" fontId="2" fillId="0" borderId="90" xfId="1" applyNumberFormat="1" applyFont="1" applyFill="1" applyBorder="1" applyAlignment="1" applyProtection="1">
      <alignment vertical="center"/>
    </xf>
    <xf numFmtId="3" fontId="2" fillId="0" borderId="49" xfId="1" applyNumberFormat="1" applyFont="1" applyFill="1" applyBorder="1" applyAlignment="1" applyProtection="1">
      <alignment vertical="center"/>
      <protection locked="0"/>
    </xf>
    <xf numFmtId="3" fontId="2" fillId="0" borderId="81" xfId="1" applyNumberFormat="1" applyFont="1" applyFill="1" applyBorder="1" applyAlignment="1" applyProtection="1">
      <alignment vertical="center"/>
      <protection locked="0"/>
    </xf>
    <xf numFmtId="3" fontId="2" fillId="0" borderId="88" xfId="1" applyNumberFormat="1" applyFont="1" applyFill="1" applyBorder="1" applyAlignment="1" applyProtection="1">
      <alignment vertical="center"/>
    </xf>
    <xf numFmtId="3" fontId="2" fillId="0" borderId="80" xfId="1" applyNumberFormat="1" applyFont="1" applyFill="1" applyBorder="1" applyAlignment="1" applyProtection="1">
      <alignment vertical="center"/>
    </xf>
    <xf numFmtId="3" fontId="2" fillId="0" borderId="45" xfId="1" applyNumberFormat="1" applyFont="1" applyFill="1" applyBorder="1" applyAlignment="1" applyProtection="1">
      <alignment vertical="center"/>
    </xf>
    <xf numFmtId="3" fontId="2" fillId="0" borderId="13" xfId="1" applyNumberFormat="1" applyFont="1" applyFill="1" applyBorder="1" applyAlignment="1" applyProtection="1">
      <alignment horizontal="left" vertical="center" wrapText="1"/>
      <protection locked="0"/>
    </xf>
    <xf numFmtId="3" fontId="2" fillId="0" borderId="44" xfId="1" applyNumberFormat="1" applyFont="1" applyFill="1" applyBorder="1" applyAlignment="1" applyProtection="1">
      <alignment vertical="center"/>
    </xf>
    <xf numFmtId="3" fontId="2" fillId="0" borderId="46" xfId="1" applyNumberFormat="1" applyFont="1" applyFill="1" applyBorder="1" applyAlignment="1" applyProtection="1">
      <alignment vertical="center"/>
      <protection locked="0"/>
    </xf>
    <xf numFmtId="3" fontId="2" fillId="0" borderId="58" xfId="1" applyNumberFormat="1" applyFont="1" applyFill="1" applyBorder="1" applyAlignment="1" applyProtection="1">
      <alignment vertical="center"/>
      <protection locked="0"/>
    </xf>
    <xf numFmtId="3" fontId="2" fillId="0" borderId="40" xfId="1" applyNumberFormat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vertical="center"/>
    </xf>
    <xf numFmtId="3" fontId="2" fillId="0" borderId="70" xfId="1" applyNumberFormat="1" applyFont="1" applyFill="1" applyBorder="1" applyAlignment="1" applyProtection="1">
      <alignment vertical="center"/>
    </xf>
    <xf numFmtId="3" fontId="2" fillId="0" borderId="70" xfId="1" applyNumberFormat="1" applyFont="1" applyFill="1" applyBorder="1" applyAlignment="1" applyProtection="1">
      <alignment horizontal="left" vertical="center" wrapText="1"/>
      <protection locked="0"/>
    </xf>
    <xf numFmtId="3" fontId="2" fillId="0" borderId="105" xfId="1" applyNumberFormat="1" applyFont="1" applyFill="1" applyBorder="1" applyAlignment="1" applyProtection="1">
      <alignment vertical="center"/>
      <protection locked="0"/>
    </xf>
    <xf numFmtId="3" fontId="2" fillId="0" borderId="106" xfId="1" applyNumberFormat="1" applyFont="1" applyFill="1" applyBorder="1" applyAlignment="1" applyProtection="1">
      <alignment vertical="center"/>
      <protection locked="0"/>
    </xf>
    <xf numFmtId="3" fontId="2" fillId="0" borderId="95" xfId="1" applyNumberFormat="1" applyFont="1" applyFill="1" applyBorder="1" applyAlignment="1" applyProtection="1">
      <alignment vertical="center"/>
    </xf>
    <xf numFmtId="3" fontId="2" fillId="0" borderId="96" xfId="1" applyNumberFormat="1" applyFont="1" applyFill="1" applyBorder="1" applyAlignment="1" applyProtection="1">
      <alignment vertical="center"/>
    </xf>
    <xf numFmtId="3" fontId="2" fillId="0" borderId="97" xfId="1" applyNumberFormat="1" applyFont="1" applyFill="1" applyBorder="1" applyAlignment="1" applyProtection="1">
      <alignment vertical="center"/>
    </xf>
    <xf numFmtId="3" fontId="5" fillId="0" borderId="12" xfId="1" applyNumberFormat="1" applyFont="1" applyFill="1" applyBorder="1" applyAlignment="1" applyProtection="1">
      <alignment vertical="center"/>
    </xf>
    <xf numFmtId="3" fontId="5" fillId="0" borderId="47" xfId="1" applyNumberFormat="1" applyFont="1" applyFill="1" applyBorder="1" applyAlignment="1" applyProtection="1">
      <alignment vertical="center"/>
    </xf>
    <xf numFmtId="3" fontId="5" fillId="0" borderId="13" xfId="1" applyNumberFormat="1" applyFont="1" applyFill="1" applyBorder="1" applyAlignment="1" applyProtection="1">
      <alignment vertical="center"/>
    </xf>
    <xf numFmtId="3" fontId="5" fillId="0" borderId="13" xfId="1" applyNumberFormat="1" applyFont="1" applyFill="1" applyBorder="1" applyAlignment="1" applyProtection="1">
      <alignment horizontal="left" vertical="center" wrapText="1"/>
      <protection locked="0"/>
    </xf>
    <xf numFmtId="3" fontId="2" fillId="0" borderId="33" xfId="1" applyNumberFormat="1" applyFont="1" applyFill="1" applyBorder="1" applyAlignment="1" applyProtection="1">
      <alignment vertical="center"/>
    </xf>
    <xf numFmtId="3" fontId="5" fillId="3" borderId="46" xfId="1" applyNumberFormat="1" applyFont="1" applyFill="1" applyBorder="1" applyAlignment="1" applyProtection="1">
      <alignment vertical="center"/>
    </xf>
    <xf numFmtId="3" fontId="5" fillId="3" borderId="74" xfId="1" applyNumberFormat="1" applyFont="1" applyFill="1" applyBorder="1" applyAlignment="1" applyProtection="1">
      <alignment vertical="center"/>
    </xf>
    <xf numFmtId="3" fontId="5" fillId="3" borderId="58" xfId="1" applyNumberFormat="1" applyFont="1" applyFill="1" applyBorder="1" applyAlignment="1" applyProtection="1">
      <alignment vertical="center"/>
    </xf>
    <xf numFmtId="3" fontId="5" fillId="3" borderId="38" xfId="1" applyNumberFormat="1" applyFont="1" applyFill="1" applyBorder="1" applyAlignment="1" applyProtection="1">
      <alignment vertical="center"/>
    </xf>
    <xf numFmtId="3" fontId="5" fillId="3" borderId="12" xfId="1" applyNumberFormat="1" applyFont="1" applyFill="1" applyBorder="1" applyAlignment="1" applyProtection="1">
      <alignment vertical="center"/>
    </xf>
    <xf numFmtId="3" fontId="5" fillId="3" borderId="47" xfId="1" applyNumberFormat="1" applyFont="1" applyFill="1" applyBorder="1" applyAlignment="1" applyProtection="1">
      <alignment vertical="center"/>
    </xf>
    <xf numFmtId="3" fontId="5" fillId="3" borderId="13" xfId="1" applyNumberFormat="1" applyFont="1" applyFill="1" applyBorder="1" applyAlignment="1" applyProtection="1">
      <alignment vertical="center"/>
    </xf>
    <xf numFmtId="3" fontId="2" fillId="0" borderId="98" xfId="1" applyNumberFormat="1" applyFont="1" applyFill="1" applyBorder="1" applyAlignment="1" applyProtection="1">
      <alignment vertical="center"/>
    </xf>
    <xf numFmtId="3" fontId="2" fillId="0" borderId="99" xfId="1" applyNumberFormat="1" applyFont="1" applyFill="1" applyBorder="1" applyAlignment="1" applyProtection="1">
      <alignment vertical="center"/>
    </xf>
    <xf numFmtId="3" fontId="2" fillId="0" borderId="100" xfId="1" applyNumberFormat="1" applyFont="1" applyFill="1" applyBorder="1" applyAlignment="1" applyProtection="1">
      <alignment vertical="center"/>
    </xf>
    <xf numFmtId="3" fontId="2" fillId="0" borderId="39" xfId="1" applyNumberFormat="1" applyFont="1" applyFill="1" applyBorder="1" applyAlignment="1" applyProtection="1">
      <alignment vertical="center"/>
    </xf>
    <xf numFmtId="0" fontId="2" fillId="0" borderId="41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3" fontId="2" fillId="0" borderId="3" xfId="1" applyNumberFormat="1" applyFont="1" applyFill="1" applyBorder="1" applyAlignment="1" applyProtection="1">
      <alignment vertical="center"/>
    </xf>
    <xf numFmtId="3" fontId="2" fillId="0" borderId="107" xfId="1" applyNumberFormat="1" applyFont="1" applyFill="1" applyBorder="1" applyAlignment="1" applyProtection="1">
      <alignment vertical="center"/>
    </xf>
    <xf numFmtId="3" fontId="2" fillId="0" borderId="84" xfId="1" applyNumberFormat="1" applyFont="1" applyFill="1" applyBorder="1" applyAlignment="1" applyProtection="1">
      <alignment vertical="center"/>
    </xf>
    <xf numFmtId="3" fontId="2" fillId="0" borderId="108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</xf>
    <xf numFmtId="3" fontId="5" fillId="0" borderId="64" xfId="1" applyNumberFormat="1" applyFont="1" applyFill="1" applyBorder="1" applyAlignment="1" applyProtection="1">
      <alignment vertical="center"/>
    </xf>
    <xf numFmtId="3" fontId="5" fillId="0" borderId="95" xfId="1" applyNumberFormat="1" applyFont="1" applyFill="1" applyBorder="1" applyAlignment="1" applyProtection="1">
      <alignment vertical="center"/>
    </xf>
    <xf numFmtId="3" fontId="5" fillId="0" borderId="42" xfId="1" applyNumberFormat="1" applyFont="1" applyFill="1" applyBorder="1" applyAlignment="1" applyProtection="1">
      <alignment vertical="center"/>
    </xf>
    <xf numFmtId="3" fontId="5" fillId="0" borderId="96" xfId="1" applyNumberFormat="1" applyFont="1" applyFill="1" applyBorder="1" applyAlignment="1" applyProtection="1">
      <alignment vertical="center"/>
    </xf>
    <xf numFmtId="3" fontId="5" fillId="0" borderId="97" xfId="1" applyNumberFormat="1" applyFont="1" applyFill="1" applyBorder="1" applyAlignment="1" applyProtection="1">
      <alignment vertical="center"/>
    </xf>
    <xf numFmtId="3" fontId="5" fillId="0" borderId="57" xfId="1" applyNumberFormat="1" applyFont="1" applyFill="1" applyBorder="1" applyAlignment="1" applyProtection="1">
      <alignment vertical="center"/>
    </xf>
    <xf numFmtId="3" fontId="5" fillId="0" borderId="57" xfId="1" applyNumberFormat="1" applyFont="1" applyFill="1" applyBorder="1" applyAlignment="1" applyProtection="1">
      <alignment horizontal="left" vertical="center" wrapText="1"/>
      <protection locked="0"/>
    </xf>
    <xf numFmtId="3" fontId="5" fillId="0" borderId="83" xfId="1" applyNumberFormat="1" applyFont="1" applyFill="1" applyBorder="1" applyAlignment="1" applyProtection="1">
      <alignment vertical="center"/>
    </xf>
    <xf numFmtId="0" fontId="5" fillId="0" borderId="14" xfId="1" applyFont="1" applyFill="1" applyBorder="1" applyAlignment="1" applyProtection="1">
      <alignment vertical="center"/>
    </xf>
    <xf numFmtId="0" fontId="5" fillId="0" borderId="41" xfId="1" applyFont="1" applyFill="1" applyBorder="1" applyAlignment="1" applyProtection="1">
      <alignment vertical="center"/>
    </xf>
    <xf numFmtId="3" fontId="5" fillId="0" borderId="56" xfId="1" applyNumberFormat="1" applyFont="1" applyFill="1" applyBorder="1" applyAlignment="1" applyProtection="1">
      <alignment vertical="center"/>
    </xf>
    <xf numFmtId="3" fontId="5" fillId="0" borderId="95" xfId="1" applyNumberFormat="1" applyFont="1" applyFill="1" applyBorder="1" applyAlignment="1" applyProtection="1">
      <alignment vertical="center"/>
      <protection locked="0"/>
    </xf>
    <xf numFmtId="3" fontId="5" fillId="0" borderId="42" xfId="1" applyNumberFormat="1" applyFont="1" applyFill="1" applyBorder="1" applyAlignment="1" applyProtection="1">
      <alignment vertical="center"/>
      <protection locked="0"/>
    </xf>
    <xf numFmtId="3" fontId="5" fillId="0" borderId="97" xfId="1" applyNumberFormat="1" applyFont="1" applyFill="1" applyBorder="1" applyAlignment="1" applyProtection="1">
      <alignment vertical="center"/>
      <protection locked="0"/>
    </xf>
    <xf numFmtId="3" fontId="5" fillId="0" borderId="64" xfId="1" applyNumberFormat="1" applyFont="1" applyFill="1" applyBorder="1" applyAlignment="1" applyProtection="1">
      <alignment vertical="center"/>
      <protection locked="0"/>
    </xf>
    <xf numFmtId="3" fontId="5" fillId="0" borderId="46" xfId="1" applyNumberFormat="1" applyFont="1" applyFill="1" applyBorder="1" applyAlignment="1" applyProtection="1">
      <alignment vertical="center"/>
      <protection locked="0"/>
    </xf>
    <xf numFmtId="3" fontId="5" fillId="0" borderId="37" xfId="1" applyNumberFormat="1" applyFont="1" applyFill="1" applyBorder="1" applyAlignment="1" applyProtection="1">
      <alignment vertical="center"/>
      <protection locked="0"/>
    </xf>
    <xf numFmtId="0" fontId="2" fillId="2" borderId="2" xfId="1" applyFont="1" applyFill="1" applyBorder="1" applyAlignment="1" applyProtection="1">
      <alignment vertical="center"/>
    </xf>
    <xf numFmtId="0" fontId="2" fillId="2" borderId="4" xfId="1" applyFont="1" applyFill="1" applyBorder="1" applyAlignment="1" applyProtection="1">
      <alignment vertical="center"/>
    </xf>
    <xf numFmtId="0" fontId="5" fillId="0" borderId="95" xfId="1" applyFont="1" applyFill="1" applyBorder="1" applyAlignment="1" applyProtection="1">
      <alignment horizontal="left" vertical="center"/>
    </xf>
    <xf numFmtId="0" fontId="5" fillId="0" borderId="96" xfId="1" applyFont="1" applyFill="1" applyBorder="1" applyAlignment="1" applyProtection="1">
      <alignment horizontal="left" vertical="center"/>
    </xf>
    <xf numFmtId="0" fontId="2" fillId="0" borderId="9" xfId="1" applyFont="1" applyFill="1" applyBorder="1" applyAlignment="1" applyProtection="1">
      <alignment vertical="center"/>
      <protection locked="0"/>
    </xf>
    <xf numFmtId="0" fontId="2" fillId="2" borderId="71" xfId="1" applyFont="1" applyFill="1" applyBorder="1" applyAlignment="1" applyProtection="1">
      <alignment vertical="center"/>
      <protection locked="0"/>
    </xf>
    <xf numFmtId="0" fontId="2" fillId="2" borderId="72" xfId="1" applyFont="1" applyFill="1" applyBorder="1" applyAlignment="1" applyProtection="1">
      <alignment vertical="center"/>
      <protection locked="0"/>
    </xf>
    <xf numFmtId="0" fontId="2" fillId="2" borderId="109" xfId="1" applyFont="1" applyFill="1" applyBorder="1" applyAlignment="1" applyProtection="1">
      <alignment vertical="center"/>
      <protection locked="0"/>
    </xf>
    <xf numFmtId="0" fontId="5" fillId="0" borderId="88" xfId="1" applyFont="1" applyFill="1" applyBorder="1" applyAlignment="1" applyProtection="1">
      <alignment vertical="center"/>
      <protection locked="0"/>
    </xf>
    <xf numFmtId="3" fontId="2" fillId="0" borderId="49" xfId="1" applyNumberFormat="1" applyFont="1" applyFill="1" applyBorder="1" applyAlignment="1" applyProtection="1">
      <alignment horizontal="center" vertical="center"/>
      <protection locked="0"/>
    </xf>
    <xf numFmtId="3" fontId="2" fillId="0" borderId="50" xfId="1" applyNumberFormat="1" applyFont="1" applyFill="1" applyBorder="1" applyAlignment="1" applyProtection="1">
      <alignment horizontal="center" vertical="center"/>
      <protection locked="0"/>
    </xf>
    <xf numFmtId="3" fontId="5" fillId="0" borderId="88" xfId="1" applyNumberFormat="1" applyFont="1" applyBorder="1" applyAlignment="1" applyProtection="1">
      <alignment vertical="center"/>
      <protection locked="0"/>
    </xf>
    <xf numFmtId="3" fontId="5" fillId="0" borderId="22" xfId="1" applyNumberFormat="1" applyFont="1" applyBorder="1" applyAlignment="1" applyProtection="1">
      <alignment vertical="center"/>
      <protection locked="0"/>
    </xf>
    <xf numFmtId="0" fontId="5" fillId="0" borderId="80" xfId="1" applyFont="1" applyFill="1" applyBorder="1" applyAlignment="1" applyProtection="1">
      <alignment vertical="center"/>
      <protection locked="0"/>
    </xf>
    <xf numFmtId="3" fontId="2" fillId="0" borderId="81" xfId="1" applyNumberFormat="1" applyFont="1" applyFill="1" applyBorder="1" applyAlignment="1" applyProtection="1">
      <alignment horizontal="center" vertical="center"/>
      <protection locked="0"/>
    </xf>
    <xf numFmtId="3" fontId="5" fillId="0" borderId="80" xfId="1" applyNumberFormat="1" applyFont="1" applyBorder="1" applyAlignment="1" applyProtection="1">
      <alignment vertical="center"/>
      <protection locked="0"/>
    </xf>
    <xf numFmtId="3" fontId="2" fillId="0" borderId="49" xfId="1" applyNumberFormat="1" applyFont="1" applyFill="1" applyBorder="1" applyAlignment="1" applyProtection="1">
      <alignment horizontal="right" vertical="center"/>
      <protection locked="0"/>
    </xf>
    <xf numFmtId="3" fontId="2" fillId="0" borderId="81" xfId="1" applyNumberFormat="1" applyFont="1" applyFill="1" applyBorder="1" applyAlignment="1" applyProtection="1">
      <alignment horizontal="right" vertical="center"/>
      <protection locked="0"/>
    </xf>
    <xf numFmtId="3" fontId="5" fillId="0" borderId="0" xfId="1" applyNumberFormat="1" applyFont="1" applyBorder="1" applyAlignment="1" applyProtection="1">
      <alignment vertical="center"/>
      <protection locked="0"/>
    </xf>
    <xf numFmtId="3" fontId="5" fillId="3" borderId="57" xfId="1" applyNumberFormat="1" applyFont="1" applyFill="1" applyBorder="1" applyAlignment="1" applyProtection="1">
      <alignment horizontal="left" vertical="center" wrapText="1"/>
      <protection locked="0"/>
    </xf>
    <xf numFmtId="3" fontId="5" fillId="3" borderId="13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vertical="top"/>
      <protection locked="0"/>
    </xf>
    <xf numFmtId="0" fontId="2" fillId="0" borderId="1" xfId="1" applyFont="1" applyFill="1" applyBorder="1" applyAlignment="1" applyProtection="1">
      <alignment vertical="center"/>
    </xf>
    <xf numFmtId="3" fontId="5" fillId="0" borderId="29" xfId="1" applyNumberFormat="1" applyFont="1" applyFill="1" applyBorder="1" applyAlignment="1" applyProtection="1">
      <alignment horizontal="right" vertical="center"/>
    </xf>
    <xf numFmtId="3" fontId="2" fillId="0" borderId="25" xfId="1" applyNumberFormat="1" applyFont="1" applyFill="1" applyBorder="1" applyAlignment="1" applyProtection="1">
      <alignment horizontal="right" vertical="center"/>
    </xf>
    <xf numFmtId="3" fontId="2" fillId="0" borderId="18" xfId="1" applyNumberFormat="1" applyFont="1" applyFill="1" applyBorder="1" applyAlignment="1" applyProtection="1">
      <alignment horizontal="right" vertical="center"/>
    </xf>
    <xf numFmtId="3" fontId="2" fillId="0" borderId="33" xfId="1" applyNumberFormat="1" applyFont="1" applyFill="1" applyBorder="1" applyAlignment="1" applyProtection="1">
      <alignment horizontal="right" vertical="center"/>
    </xf>
    <xf numFmtId="3" fontId="2" fillId="0" borderId="21" xfId="1" applyNumberFormat="1" applyFont="1" applyFill="1" applyBorder="1" applyAlignment="1" applyProtection="1">
      <alignment vertical="center"/>
    </xf>
    <xf numFmtId="3" fontId="2" fillId="0" borderId="36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/>
    </xf>
    <xf numFmtId="3" fontId="2" fillId="0" borderId="36" xfId="1" applyNumberFormat="1" applyFont="1" applyFill="1" applyBorder="1" applyAlignment="1" applyProtection="1">
      <alignment horizontal="right" vertical="center"/>
    </xf>
    <xf numFmtId="3" fontId="2" fillId="0" borderId="39" xfId="1" applyNumberFormat="1" applyFont="1" applyFill="1" applyBorder="1" applyAlignment="1" applyProtection="1">
      <alignment horizontal="right" vertical="center"/>
    </xf>
    <xf numFmtId="3" fontId="2" fillId="0" borderId="48" xfId="1" applyNumberFormat="1" applyFont="1" applyFill="1" applyBorder="1" applyAlignment="1" applyProtection="1">
      <alignment horizontal="right" vertical="center"/>
    </xf>
    <xf numFmtId="3" fontId="2" fillId="0" borderId="48" xfId="1" applyNumberFormat="1" applyFont="1" applyFill="1" applyBorder="1" applyAlignment="1" applyProtection="1">
      <alignment vertical="center"/>
    </xf>
    <xf numFmtId="3" fontId="5" fillId="0" borderId="18" xfId="1" applyNumberFormat="1" applyFont="1" applyBorder="1" applyAlignment="1" applyProtection="1">
      <alignment vertical="center"/>
    </xf>
    <xf numFmtId="3" fontId="5" fillId="0" borderId="29" xfId="1" applyNumberFormat="1" applyFont="1" applyFill="1" applyBorder="1" applyAlignment="1" applyProtection="1">
      <alignment vertical="center"/>
    </xf>
    <xf numFmtId="3" fontId="5" fillId="0" borderId="52" xfId="1" applyNumberFormat="1" applyFont="1" applyFill="1" applyBorder="1" applyAlignment="1" applyProtection="1">
      <alignment vertical="center"/>
    </xf>
    <xf numFmtId="3" fontId="5" fillId="0" borderId="18" xfId="1" applyNumberFormat="1" applyFont="1" applyFill="1" applyBorder="1" applyAlignment="1" applyProtection="1">
      <alignment vertical="center"/>
    </xf>
    <xf numFmtId="3" fontId="5" fillId="3" borderId="41" xfId="1" applyNumberFormat="1" applyFont="1" applyFill="1" applyBorder="1" applyAlignment="1" applyProtection="1">
      <alignment vertical="center"/>
    </xf>
    <xf numFmtId="3" fontId="2" fillId="0" borderId="61" xfId="1" applyNumberFormat="1" applyFont="1" applyFill="1" applyBorder="1" applyAlignment="1" applyProtection="1">
      <alignment vertical="center"/>
    </xf>
    <xf numFmtId="3" fontId="2" fillId="0" borderId="41" xfId="1" applyNumberFormat="1" applyFont="1" applyFill="1" applyBorder="1" applyAlignment="1" applyProtection="1">
      <alignment vertical="center"/>
    </xf>
    <xf numFmtId="3" fontId="5" fillId="3" borderId="36" xfId="1" applyNumberFormat="1" applyFont="1" applyFill="1" applyBorder="1" applyAlignment="1" applyProtection="1">
      <alignment vertical="center"/>
    </xf>
    <xf numFmtId="3" fontId="2" fillId="0" borderId="14" xfId="1" applyNumberFormat="1" applyFont="1" applyFill="1" applyBorder="1" applyAlignment="1" applyProtection="1">
      <alignment vertical="center"/>
    </xf>
    <xf numFmtId="3" fontId="5" fillId="0" borderId="41" xfId="1" applyNumberFormat="1" applyFont="1" applyFill="1" applyBorder="1" applyAlignment="1" applyProtection="1">
      <alignment vertical="center"/>
    </xf>
    <xf numFmtId="3" fontId="5" fillId="0" borderId="36" xfId="1" applyNumberFormat="1" applyFont="1" applyFill="1" applyBorder="1" applyAlignment="1" applyProtection="1">
      <alignment vertical="center"/>
    </xf>
    <xf numFmtId="0" fontId="2" fillId="0" borderId="8" xfId="1" applyFont="1" applyFill="1" applyBorder="1" applyAlignment="1" applyProtection="1">
      <alignment vertical="center"/>
      <protection locked="0"/>
    </xf>
    <xf numFmtId="1" fontId="7" fillId="0" borderId="110" xfId="1" applyNumberFormat="1" applyFont="1" applyFill="1" applyBorder="1" applyAlignment="1" applyProtection="1">
      <alignment horizontal="center" vertical="center"/>
    </xf>
    <xf numFmtId="0" fontId="5" fillId="0" borderId="65" xfId="1" applyFont="1" applyFill="1" applyBorder="1" applyAlignment="1" applyProtection="1">
      <alignment vertical="center"/>
      <protection locked="0"/>
    </xf>
    <xf numFmtId="3" fontId="5" fillId="0" borderId="111" xfId="1" applyNumberFormat="1" applyFont="1" applyFill="1" applyBorder="1" applyAlignment="1" applyProtection="1">
      <alignment horizontal="right" vertical="center"/>
    </xf>
    <xf numFmtId="3" fontId="2" fillId="0" borderId="110" xfId="1" applyNumberFormat="1" applyFont="1" applyFill="1" applyBorder="1" applyAlignment="1" applyProtection="1">
      <alignment horizontal="right" vertical="center"/>
    </xf>
    <xf numFmtId="3" fontId="2" fillId="0" borderId="7" xfId="1" applyNumberFormat="1" applyFont="1" applyFill="1" applyBorder="1" applyAlignment="1" applyProtection="1">
      <alignment horizontal="right" vertical="center"/>
      <protection locked="0"/>
    </xf>
    <xf numFmtId="3" fontId="2" fillId="0" borderId="112" xfId="1" applyNumberFormat="1" applyFont="1" applyFill="1" applyBorder="1" applyAlignment="1" applyProtection="1">
      <alignment vertical="center"/>
      <protection locked="0"/>
    </xf>
    <xf numFmtId="3" fontId="2" fillId="0" borderId="113" xfId="1" applyNumberFormat="1" applyFont="1" applyFill="1" applyBorder="1" applyAlignment="1" applyProtection="1">
      <alignment horizontal="center" vertical="center"/>
    </xf>
    <xf numFmtId="3" fontId="2" fillId="0" borderId="36" xfId="1" applyNumberFormat="1" applyFont="1" applyFill="1" applyBorder="1" applyAlignment="1" applyProtection="1">
      <alignment horizontal="center" vertical="center"/>
    </xf>
    <xf numFmtId="3" fontId="2" fillId="0" borderId="114" xfId="1" applyNumberFormat="1" applyFont="1" applyFill="1" applyBorder="1" applyAlignment="1" applyProtection="1">
      <alignment horizontal="center" vertical="center"/>
    </xf>
    <xf numFmtId="3" fontId="2" fillId="0" borderId="39" xfId="1" applyNumberFormat="1" applyFont="1" applyFill="1" applyBorder="1" applyAlignment="1" applyProtection="1">
      <alignment horizontal="center" vertical="center"/>
    </xf>
    <xf numFmtId="3" fontId="2" fillId="0" borderId="7" xfId="1" applyNumberFormat="1" applyFont="1" applyFill="1" applyBorder="1" applyAlignment="1" applyProtection="1">
      <alignment horizontal="center" vertical="center"/>
    </xf>
    <xf numFmtId="3" fontId="2" fillId="0" borderId="33" xfId="1" applyNumberFormat="1" applyFont="1" applyFill="1" applyBorder="1" applyAlignment="1" applyProtection="1">
      <alignment horizontal="center" vertical="center"/>
    </xf>
    <xf numFmtId="3" fontId="2" fillId="0" borderId="115" xfId="1" applyNumberFormat="1" applyFont="1" applyFill="1" applyBorder="1" applyAlignment="1" applyProtection="1">
      <alignment horizontal="center" vertical="center"/>
      <protection locked="0"/>
    </xf>
    <xf numFmtId="3" fontId="5" fillId="0" borderId="65" xfId="1" applyNumberFormat="1" applyFont="1" applyBorder="1" applyAlignment="1" applyProtection="1">
      <alignment vertical="center"/>
      <protection locked="0"/>
    </xf>
    <xf numFmtId="3" fontId="2" fillId="0" borderId="18" xfId="1" applyNumberFormat="1" applyFont="1" applyBorder="1" applyAlignment="1" applyProtection="1">
      <alignment vertical="center"/>
    </xf>
    <xf numFmtId="3" fontId="5" fillId="0" borderId="111" xfId="1" applyNumberFormat="1" applyFont="1" applyFill="1" applyBorder="1" applyAlignment="1" applyProtection="1">
      <alignment vertical="center"/>
    </xf>
    <xf numFmtId="3" fontId="5" fillId="0" borderId="116" xfId="1" applyNumberFormat="1" applyFont="1" applyFill="1" applyBorder="1" applyAlignment="1" applyProtection="1">
      <alignment vertical="center"/>
    </xf>
    <xf numFmtId="3" fontId="5" fillId="0" borderId="65" xfId="1" applyNumberFormat="1" applyFont="1" applyFill="1" applyBorder="1" applyAlignment="1" applyProtection="1">
      <alignment vertical="center"/>
    </xf>
    <xf numFmtId="3" fontId="5" fillId="3" borderId="83" xfId="1" applyNumberFormat="1" applyFont="1" applyFill="1" applyBorder="1" applyAlignment="1" applyProtection="1">
      <alignment vertical="center"/>
    </xf>
    <xf numFmtId="3" fontId="2" fillId="0" borderId="113" xfId="1" applyNumberFormat="1" applyFont="1" applyFill="1" applyBorder="1" applyAlignment="1" applyProtection="1">
      <alignment vertical="center"/>
    </xf>
    <xf numFmtId="3" fontId="2" fillId="0" borderId="115" xfId="1" applyNumberFormat="1" applyFont="1" applyFill="1" applyBorder="1" applyAlignment="1" applyProtection="1">
      <alignment vertical="center"/>
    </xf>
    <xf numFmtId="3" fontId="2" fillId="0" borderId="65" xfId="1" applyNumberFormat="1" applyFont="1" applyFill="1" applyBorder="1" applyAlignment="1" applyProtection="1">
      <alignment vertical="center"/>
      <protection locked="0"/>
    </xf>
    <xf numFmtId="3" fontId="2" fillId="0" borderId="7" xfId="1" applyNumberFormat="1" applyFont="1" applyFill="1" applyBorder="1" applyAlignment="1" applyProtection="1">
      <alignment vertical="center"/>
      <protection locked="0"/>
    </xf>
    <xf numFmtId="3" fontId="2" fillId="0" borderId="115" xfId="1" applyNumberFormat="1" applyFont="1" applyFill="1" applyBorder="1" applyAlignment="1" applyProtection="1">
      <alignment vertical="center"/>
      <protection locked="0"/>
    </xf>
    <xf numFmtId="3" fontId="2" fillId="0" borderId="117" xfId="1" applyNumberFormat="1" applyFont="1" applyFill="1" applyBorder="1" applyAlignment="1" applyProtection="1">
      <alignment vertical="center"/>
    </xf>
    <xf numFmtId="49" fontId="3" fillId="2" borderId="1" xfId="1" applyNumberFormat="1" applyFont="1" applyFill="1" applyBorder="1" applyAlignment="1" applyProtection="1">
      <alignment horizontal="center" vertical="center"/>
    </xf>
    <xf numFmtId="49" fontId="3" fillId="2" borderId="0" xfId="1" applyNumberFormat="1" applyFont="1" applyFill="1" applyBorder="1" applyAlignment="1" applyProtection="1">
      <alignment horizontal="center" vertical="center"/>
    </xf>
    <xf numFmtId="0" fontId="5" fillId="2" borderId="11" xfId="1" applyFont="1" applyFill="1" applyBorder="1" applyAlignment="1" applyProtection="1">
      <alignment vertical="center"/>
    </xf>
    <xf numFmtId="0" fontId="5" fillId="2" borderId="11" xfId="1" applyFont="1" applyFill="1" applyBorder="1" applyAlignment="1" applyProtection="1">
      <alignment horizontal="right" vertical="center"/>
    </xf>
    <xf numFmtId="49" fontId="2" fillId="2" borderId="0" xfId="1" applyNumberFormat="1" applyFont="1" applyFill="1" applyBorder="1" applyAlignment="1" applyProtection="1">
      <alignment horizontal="right" vertical="center"/>
    </xf>
    <xf numFmtId="49" fontId="2" fillId="2" borderId="12" xfId="1" applyNumberFormat="1" applyFont="1" applyFill="1" applyBorder="1" applyAlignment="1" applyProtection="1">
      <alignment vertical="center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18" xfId="1" applyFont="1" applyFill="1" applyBorder="1" applyAlignment="1" applyProtection="1">
      <alignment vertical="center"/>
      <protection locked="0"/>
    </xf>
    <xf numFmtId="0" fontId="5" fillId="0" borderId="69" xfId="1" applyFont="1" applyFill="1" applyBorder="1" applyAlignment="1" applyProtection="1">
      <alignment vertical="center"/>
      <protection locked="0"/>
    </xf>
    <xf numFmtId="0" fontId="5" fillId="0" borderId="20" xfId="1" applyFont="1" applyFill="1" applyBorder="1" applyAlignment="1" applyProtection="1">
      <alignment vertical="center"/>
      <protection locked="0"/>
    </xf>
    <xf numFmtId="3" fontId="2" fillId="0" borderId="1" xfId="1" applyNumberFormat="1" applyFont="1" applyFill="1" applyBorder="1" applyAlignment="1" applyProtection="1">
      <alignment horizontal="right" vertical="center"/>
      <protection locked="0"/>
    </xf>
    <xf numFmtId="3" fontId="2" fillId="0" borderId="18" xfId="1" applyNumberFormat="1" applyFont="1" applyFill="1" applyBorder="1" applyAlignment="1" applyProtection="1">
      <alignment horizontal="right" vertical="center"/>
      <protection locked="0"/>
    </xf>
    <xf numFmtId="3" fontId="2" fillId="0" borderId="65" xfId="1" applyNumberFormat="1" applyFont="1" applyFill="1" applyBorder="1" applyAlignment="1" applyProtection="1">
      <alignment horizontal="right" vertical="center"/>
      <protection locked="0"/>
    </xf>
    <xf numFmtId="3" fontId="2" fillId="0" borderId="69" xfId="1" applyNumberFormat="1" applyFont="1" applyFill="1" applyBorder="1" applyAlignment="1" applyProtection="1">
      <alignment horizontal="right" vertical="center"/>
      <protection locked="0"/>
    </xf>
    <xf numFmtId="3" fontId="2" fillId="0" borderId="20" xfId="1" applyNumberFormat="1" applyFont="1" applyFill="1" applyBorder="1" applyAlignment="1" applyProtection="1">
      <alignment horizontal="right" vertical="center"/>
      <protection locked="0"/>
    </xf>
    <xf numFmtId="3" fontId="2" fillId="0" borderId="34" xfId="1" applyNumberFormat="1" applyFont="1" applyFill="1" applyBorder="1" applyAlignment="1" applyProtection="1">
      <alignment horizontal="right" vertical="center"/>
      <protection locked="0"/>
    </xf>
    <xf numFmtId="3" fontId="2" fillId="0" borderId="33" xfId="1" applyNumberFormat="1" applyFont="1" applyFill="1" applyBorder="1" applyAlignment="1" applyProtection="1">
      <alignment horizontal="right" vertical="center"/>
      <protection locked="0"/>
    </xf>
    <xf numFmtId="3" fontId="2" fillId="0" borderId="90" xfId="1" applyNumberFormat="1" applyFont="1" applyFill="1" applyBorder="1" applyAlignment="1" applyProtection="1">
      <alignment horizontal="right" vertical="center"/>
    </xf>
    <xf numFmtId="3" fontId="2" fillId="0" borderId="67" xfId="1" applyNumberFormat="1" applyFont="1" applyFill="1" applyBorder="1" applyAlignment="1" applyProtection="1">
      <alignment horizontal="right" vertical="center"/>
      <protection locked="0"/>
    </xf>
    <xf numFmtId="3" fontId="2" fillId="0" borderId="9" xfId="1" applyNumberFormat="1" applyFont="1" applyFill="1" applyBorder="1" applyAlignment="1" applyProtection="1">
      <alignment horizontal="right" vertical="center"/>
      <protection locked="0"/>
    </xf>
    <xf numFmtId="3" fontId="2" fillId="0" borderId="24" xfId="1" applyNumberFormat="1" applyFont="1" applyFill="1" applyBorder="1" applyAlignment="1" applyProtection="1">
      <alignment vertical="center"/>
      <protection locked="0"/>
    </xf>
    <xf numFmtId="3" fontId="2" fillId="0" borderId="21" xfId="1" applyNumberFormat="1" applyFont="1" applyFill="1" applyBorder="1" applyAlignment="1" applyProtection="1">
      <alignment horizontal="right" vertical="center"/>
      <protection locked="0"/>
    </xf>
    <xf numFmtId="3" fontId="2" fillId="0" borderId="112" xfId="1" applyNumberFormat="1" applyFont="1" applyFill="1" applyBorder="1" applyAlignment="1" applyProtection="1">
      <alignment horizontal="right" vertical="center"/>
      <protection locked="0"/>
    </xf>
    <xf numFmtId="3" fontId="2" fillId="0" borderId="112" xfId="1" applyNumberFormat="1" applyFont="1" applyFill="1" applyBorder="1" applyAlignment="1" applyProtection="1">
      <alignment horizontal="center" vertical="center"/>
    </xf>
    <xf numFmtId="3" fontId="2" fillId="0" borderId="21" xfId="1" applyNumberFormat="1" applyFont="1" applyFill="1" applyBorder="1" applyAlignment="1" applyProtection="1">
      <alignment horizontal="center" vertical="center"/>
    </xf>
    <xf numFmtId="3" fontId="2" fillId="0" borderId="10" xfId="1" applyNumberFormat="1" applyFont="1" applyFill="1" applyBorder="1" applyAlignment="1" applyProtection="1">
      <alignment horizontal="center" vertical="center"/>
      <protection locked="0"/>
    </xf>
    <xf numFmtId="3" fontId="2" fillId="0" borderId="36" xfId="1" applyNumberFormat="1" applyFont="1" applyFill="1" applyBorder="1" applyAlignment="1" applyProtection="1">
      <alignment horizontal="right" vertical="center"/>
      <protection locked="0"/>
    </xf>
    <xf numFmtId="3" fontId="2" fillId="0" borderId="10" xfId="1" applyNumberFormat="1" applyFont="1" applyFill="1" applyBorder="1" applyAlignment="1" applyProtection="1">
      <alignment horizontal="center" vertical="center"/>
    </xf>
    <xf numFmtId="3" fontId="2" fillId="0" borderId="1" xfId="1" applyNumberFormat="1" applyFont="1" applyFill="1" applyBorder="1" applyAlignment="1" applyProtection="1">
      <alignment horizontal="center" vertical="center"/>
    </xf>
    <xf numFmtId="3" fontId="2" fillId="0" borderId="18" xfId="1" applyNumberFormat="1" applyFont="1" applyFill="1" applyBorder="1" applyAlignment="1" applyProtection="1">
      <alignment horizontal="center" vertical="center"/>
    </xf>
    <xf numFmtId="3" fontId="2" fillId="0" borderId="65" xfId="1" applyNumberFormat="1" applyFont="1" applyFill="1" applyBorder="1" applyAlignment="1" applyProtection="1">
      <alignment horizontal="center" vertical="center"/>
    </xf>
    <xf numFmtId="3" fontId="2" fillId="0" borderId="20" xfId="1" applyNumberFormat="1" applyFont="1" applyFill="1" applyBorder="1" applyAlignment="1" applyProtection="1">
      <alignment vertical="center"/>
      <protection locked="0"/>
    </xf>
    <xf numFmtId="3" fontId="2" fillId="0" borderId="34" xfId="1" applyNumberFormat="1" applyFont="1" applyFill="1" applyBorder="1" applyAlignment="1" applyProtection="1">
      <alignment horizontal="center" vertical="center"/>
    </xf>
    <xf numFmtId="3" fontId="2" fillId="0" borderId="9" xfId="1" applyNumberFormat="1" applyFont="1" applyFill="1" applyBorder="1" applyAlignment="1" applyProtection="1">
      <alignment vertical="center"/>
      <protection locked="0"/>
    </xf>
    <xf numFmtId="3" fontId="2" fillId="0" borderId="15" xfId="1" applyNumberFormat="1" applyFont="1" applyFill="1" applyBorder="1" applyAlignment="1" applyProtection="1">
      <alignment horizontal="center" vertical="center"/>
    </xf>
    <xf numFmtId="3" fontId="2" fillId="0" borderId="114" xfId="1" applyNumberFormat="1" applyFont="1" applyFill="1" applyBorder="1" applyAlignment="1" applyProtection="1">
      <alignment vertical="center"/>
      <protection locked="0"/>
    </xf>
    <xf numFmtId="3" fontId="2" fillId="0" borderId="39" xfId="1" applyNumberFormat="1" applyFont="1" applyFill="1" applyBorder="1" applyAlignment="1" applyProtection="1">
      <alignment horizontal="right" vertical="center"/>
      <protection locked="0"/>
    </xf>
    <xf numFmtId="3" fontId="2" fillId="0" borderId="17" xfId="1" applyNumberFormat="1" applyFont="1" applyFill="1" applyBorder="1" applyAlignment="1" applyProtection="1">
      <alignment vertical="center"/>
      <protection locked="0"/>
    </xf>
    <xf numFmtId="3" fontId="2" fillId="0" borderId="10" xfId="1" applyNumberFormat="1" applyFont="1" applyFill="1" applyBorder="1" applyAlignment="1" applyProtection="1">
      <alignment horizontal="right" vertical="center"/>
      <protection locked="0"/>
    </xf>
    <xf numFmtId="3" fontId="2" fillId="0" borderId="56" xfId="1" applyNumberFormat="1" applyFont="1" applyFill="1" applyBorder="1" applyAlignment="1" applyProtection="1">
      <alignment horizontal="right" vertical="center"/>
    </xf>
    <xf numFmtId="3" fontId="2" fillId="0" borderId="41" xfId="1" applyNumberFormat="1" applyFont="1" applyFill="1" applyBorder="1" applyAlignment="1" applyProtection="1">
      <alignment horizontal="right" vertical="center"/>
    </xf>
    <xf numFmtId="3" fontId="2" fillId="0" borderId="83" xfId="1" applyNumberFormat="1" applyFont="1" applyFill="1" applyBorder="1" applyAlignment="1" applyProtection="1">
      <alignment horizontal="right" vertical="center"/>
    </xf>
    <xf numFmtId="3" fontId="2" fillId="0" borderId="113" xfId="1" applyNumberFormat="1" applyFont="1" applyFill="1" applyBorder="1" applyAlignment="1" applyProtection="1">
      <alignment horizontal="right" vertical="center"/>
    </xf>
    <xf numFmtId="3" fontId="2" fillId="0" borderId="15" xfId="1" applyNumberFormat="1" applyFont="1" applyFill="1" applyBorder="1" applyAlignment="1" applyProtection="1">
      <alignment horizontal="right" vertical="center"/>
      <protection locked="0"/>
    </xf>
    <xf numFmtId="3" fontId="2" fillId="0" borderId="44" xfId="1" applyNumberFormat="1" applyFont="1" applyFill="1" applyBorder="1" applyAlignment="1" applyProtection="1">
      <alignment horizontal="center" vertical="center"/>
      <protection locked="0"/>
    </xf>
    <xf numFmtId="3" fontId="2" fillId="0" borderId="40" xfId="1" applyNumberFormat="1" applyFont="1" applyFill="1" applyBorder="1" applyAlignment="1" applyProtection="1">
      <alignment horizontal="center" vertical="center"/>
      <protection locked="0"/>
    </xf>
    <xf numFmtId="3" fontId="2" fillId="0" borderId="114" xfId="1" applyNumberFormat="1" applyFont="1" applyFill="1" applyBorder="1" applyAlignment="1" applyProtection="1">
      <alignment horizontal="right" vertical="center"/>
      <protection locked="0"/>
    </xf>
    <xf numFmtId="3" fontId="2" fillId="0" borderId="44" xfId="1" applyNumberFormat="1" applyFont="1" applyFill="1" applyBorder="1" applyAlignment="1" applyProtection="1">
      <alignment horizontal="right" vertical="center"/>
      <protection locked="0"/>
    </xf>
    <xf numFmtId="3" fontId="2" fillId="0" borderId="114" xfId="1" applyNumberFormat="1" applyFont="1" applyFill="1" applyBorder="1" applyAlignment="1" applyProtection="1">
      <alignment horizontal="center" vertical="center"/>
      <protection locked="0"/>
    </xf>
    <xf numFmtId="3" fontId="2" fillId="0" borderId="17" xfId="1" applyNumberFormat="1" applyFont="1" applyFill="1" applyBorder="1" applyAlignment="1" applyProtection="1">
      <alignment horizontal="center" vertical="center"/>
      <protection locked="0"/>
    </xf>
    <xf numFmtId="3" fontId="2" fillId="0" borderId="46" xfId="1" applyNumberFormat="1" applyFont="1" applyFill="1" applyBorder="1" applyAlignment="1" applyProtection="1">
      <alignment horizontal="right" vertical="center"/>
    </xf>
    <xf numFmtId="3" fontId="2" fillId="0" borderId="51" xfId="1" applyNumberFormat="1" applyFont="1" applyFill="1" applyBorder="1" applyAlignment="1" applyProtection="1">
      <alignment horizontal="center" vertical="center"/>
    </xf>
    <xf numFmtId="3" fontId="2" fillId="0" borderId="48" xfId="1" applyNumberFormat="1" applyFont="1" applyFill="1" applyBorder="1" applyAlignment="1" applyProtection="1">
      <alignment horizontal="center" vertical="center"/>
    </xf>
    <xf numFmtId="3" fontId="2" fillId="0" borderId="115" xfId="1" applyNumberFormat="1" applyFont="1" applyFill="1" applyBorder="1" applyAlignment="1" applyProtection="1">
      <alignment horizontal="center" vertical="center"/>
    </xf>
    <xf numFmtId="3" fontId="2" fillId="0" borderId="49" xfId="1" applyNumberFormat="1" applyFont="1" applyFill="1" applyBorder="1" applyAlignment="1" applyProtection="1">
      <alignment horizontal="right" vertical="center"/>
    </xf>
    <xf numFmtId="3" fontId="2" fillId="0" borderId="115" xfId="1" applyNumberFormat="1" applyFont="1" applyFill="1" applyBorder="1" applyAlignment="1" applyProtection="1">
      <alignment horizontal="right" vertical="center"/>
    </xf>
    <xf numFmtId="3" fontId="2" fillId="0" borderId="50" xfId="1" applyNumberFormat="1" applyFont="1" applyFill="1" applyBorder="1" applyAlignment="1" applyProtection="1">
      <alignment horizontal="right" vertical="center"/>
    </xf>
    <xf numFmtId="0" fontId="5" fillId="4" borderId="41" xfId="1" applyFont="1" applyFill="1" applyBorder="1" applyAlignment="1" applyProtection="1">
      <alignment horizontal="left" vertical="center" wrapText="1"/>
    </xf>
    <xf numFmtId="3" fontId="5" fillId="4" borderId="41" xfId="1" applyNumberFormat="1" applyFont="1" applyFill="1" applyBorder="1" applyAlignment="1" applyProtection="1">
      <alignment vertical="center"/>
    </xf>
    <xf numFmtId="3" fontId="5" fillId="4" borderId="56" xfId="1" applyNumberFormat="1" applyFont="1" applyFill="1" applyBorder="1" applyAlignment="1" applyProtection="1">
      <alignment vertical="center"/>
    </xf>
    <xf numFmtId="3" fontId="5" fillId="4" borderId="95" xfId="1" applyNumberFormat="1" applyFont="1" applyFill="1" applyBorder="1" applyAlignment="1" applyProtection="1">
      <alignment vertical="center"/>
    </xf>
    <xf numFmtId="3" fontId="5" fillId="4" borderId="42" xfId="1" applyNumberFormat="1" applyFont="1" applyFill="1" applyBorder="1" applyAlignment="1" applyProtection="1">
      <alignment vertical="center"/>
    </xf>
    <xf numFmtId="3" fontId="5" fillId="4" borderId="83" xfId="1" applyNumberFormat="1" applyFont="1" applyFill="1" applyBorder="1" applyAlignment="1" applyProtection="1">
      <alignment vertical="center"/>
    </xf>
    <xf numFmtId="3" fontId="5" fillId="4" borderId="96" xfId="1" applyNumberFormat="1" applyFont="1" applyFill="1" applyBorder="1" applyAlignment="1" applyProtection="1">
      <alignment vertical="center"/>
    </xf>
    <xf numFmtId="3" fontId="5" fillId="4" borderId="57" xfId="1" applyNumberFormat="1" applyFont="1" applyFill="1" applyBorder="1" applyAlignment="1" applyProtection="1">
      <alignment vertical="center"/>
    </xf>
    <xf numFmtId="3" fontId="2" fillId="0" borderId="1" xfId="1" applyNumberFormat="1" applyFont="1" applyFill="1" applyBorder="1" applyAlignment="1" applyProtection="1">
      <alignment vertical="center"/>
      <protection locked="0"/>
    </xf>
    <xf numFmtId="3" fontId="2" fillId="0" borderId="18" xfId="1" applyNumberFormat="1" applyFont="1" applyFill="1" applyBorder="1" applyAlignment="1" applyProtection="1">
      <alignment vertical="center"/>
      <protection locked="0"/>
    </xf>
    <xf numFmtId="3" fontId="2" fillId="0" borderId="69" xfId="1" applyNumberFormat="1" applyFont="1" applyFill="1" applyBorder="1" applyAlignment="1" applyProtection="1">
      <alignment vertical="center"/>
      <protection locked="0"/>
    </xf>
    <xf numFmtId="3" fontId="2" fillId="0" borderId="34" xfId="1" applyNumberFormat="1" applyFont="1" applyFill="1" applyBorder="1" applyAlignment="1" applyProtection="1">
      <alignment vertical="center"/>
      <protection locked="0"/>
    </xf>
    <xf numFmtId="3" fontId="2" fillId="0" borderId="33" xfId="1" applyNumberFormat="1" applyFont="1" applyFill="1" applyBorder="1" applyAlignment="1" applyProtection="1">
      <alignment vertical="center"/>
      <protection locked="0"/>
    </xf>
    <xf numFmtId="3" fontId="2" fillId="0" borderId="67" xfId="1" applyNumberFormat="1" applyFont="1" applyFill="1" applyBorder="1" applyAlignment="1" applyProtection="1">
      <alignment vertical="center"/>
      <protection locked="0"/>
    </xf>
    <xf numFmtId="3" fontId="2" fillId="0" borderId="51" xfId="1" applyNumberFormat="1" applyFont="1" applyFill="1" applyBorder="1" applyAlignment="1" applyProtection="1">
      <alignment vertical="center"/>
      <protection locked="0"/>
    </xf>
    <xf numFmtId="3" fontId="2" fillId="0" borderId="48" xfId="1" applyNumberFormat="1" applyFont="1" applyFill="1" applyBorder="1" applyAlignment="1" applyProtection="1">
      <alignment vertical="center"/>
      <protection locked="0"/>
    </xf>
    <xf numFmtId="3" fontId="2" fillId="0" borderId="101" xfId="1" applyNumberFormat="1" applyFont="1" applyFill="1" applyBorder="1" applyAlignment="1" applyProtection="1">
      <alignment vertical="center"/>
      <protection locked="0"/>
    </xf>
    <xf numFmtId="3" fontId="2" fillId="0" borderId="5" xfId="1" applyNumberFormat="1" applyFont="1" applyFill="1" applyBorder="1" applyAlignment="1" applyProtection="1">
      <alignment vertical="center"/>
      <protection locked="0"/>
    </xf>
    <xf numFmtId="3" fontId="2" fillId="0" borderId="10" xfId="1" applyNumberFormat="1" applyFont="1" applyFill="1" applyBorder="1" applyAlignment="1" applyProtection="1">
      <alignment vertical="center"/>
      <protection locked="0"/>
    </xf>
    <xf numFmtId="3" fontId="2" fillId="0" borderId="36" xfId="1" applyNumberFormat="1" applyFont="1" applyFill="1" applyBorder="1" applyAlignment="1" applyProtection="1">
      <alignment vertical="center"/>
      <protection locked="0"/>
    </xf>
    <xf numFmtId="3" fontId="2" fillId="0" borderId="113" xfId="1" applyNumberFormat="1" applyFont="1" applyFill="1" applyBorder="1" applyAlignment="1" applyProtection="1">
      <alignment vertical="center"/>
      <protection locked="0"/>
    </xf>
    <xf numFmtId="3" fontId="2" fillId="0" borderId="74" xfId="1" applyNumberFormat="1" applyFont="1" applyFill="1" applyBorder="1" applyAlignment="1" applyProtection="1">
      <alignment vertical="center"/>
      <protection locked="0"/>
    </xf>
    <xf numFmtId="3" fontId="2" fillId="0" borderId="38" xfId="1" applyNumberFormat="1" applyFont="1" applyFill="1" applyBorder="1" applyAlignment="1" applyProtection="1">
      <alignment vertical="center"/>
      <protection locked="0"/>
    </xf>
    <xf numFmtId="3" fontId="2" fillId="0" borderId="105" xfId="1" applyNumberFormat="1" applyFont="1" applyFill="1" applyBorder="1" applyAlignment="1" applyProtection="1">
      <alignment vertical="center"/>
    </xf>
    <xf numFmtId="3" fontId="2" fillId="0" borderId="60" xfId="1" applyNumberFormat="1" applyFont="1" applyFill="1" applyBorder="1" applyAlignment="1" applyProtection="1">
      <alignment vertical="center"/>
      <protection locked="0"/>
    </xf>
    <xf numFmtId="3" fontId="2" fillId="0" borderId="61" xfId="1" applyNumberFormat="1" applyFont="1" applyFill="1" applyBorder="1" applyAlignment="1" applyProtection="1">
      <alignment vertical="center"/>
      <protection locked="0"/>
    </xf>
    <xf numFmtId="3" fontId="2" fillId="0" borderId="118" xfId="1" applyNumberFormat="1" applyFont="1" applyFill="1" applyBorder="1" applyAlignment="1" applyProtection="1">
      <alignment vertical="center"/>
      <protection locked="0"/>
    </xf>
    <xf numFmtId="3" fontId="2" fillId="0" borderId="66" xfId="1" applyNumberFormat="1" applyFont="1" applyFill="1" applyBorder="1" applyAlignment="1" applyProtection="1">
      <alignment vertical="center"/>
      <protection locked="0"/>
    </xf>
    <xf numFmtId="3" fontId="2" fillId="0" borderId="70" xfId="1" applyNumberFormat="1" applyFont="1" applyFill="1" applyBorder="1" applyAlignment="1" applyProtection="1">
      <alignment vertical="center"/>
      <protection locked="0"/>
    </xf>
    <xf numFmtId="3" fontId="2" fillId="0" borderId="83" xfId="1" applyNumberFormat="1" applyFont="1" applyFill="1" applyBorder="1" applyAlignment="1" applyProtection="1">
      <alignment vertical="center"/>
    </xf>
    <xf numFmtId="1" fontId="5" fillId="4" borderId="41" xfId="1" applyNumberFormat="1" applyFont="1" applyFill="1" applyBorder="1" applyAlignment="1" applyProtection="1">
      <alignment horizontal="left" vertical="center" wrapText="1"/>
    </xf>
    <xf numFmtId="3" fontId="5" fillId="0" borderId="98" xfId="1" applyNumberFormat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vertical="center" wrapText="1"/>
    </xf>
    <xf numFmtId="0" fontId="2" fillId="0" borderId="34" xfId="1" applyFont="1" applyFill="1" applyBorder="1" applyAlignment="1" applyProtection="1">
      <alignment horizontal="left" vertical="center" wrapText="1"/>
    </xf>
    <xf numFmtId="0" fontId="2" fillId="0" borderId="10" xfId="1" applyFont="1" applyFill="1" applyBorder="1" applyAlignment="1" applyProtection="1">
      <alignment horizontal="left" vertical="center" wrapText="1"/>
    </xf>
    <xf numFmtId="0" fontId="2" fillId="0" borderId="60" xfId="1" applyFont="1" applyFill="1" applyBorder="1" applyAlignment="1" applyProtection="1">
      <alignment horizontal="left" vertical="center" wrapText="1"/>
    </xf>
    <xf numFmtId="0" fontId="2" fillId="0" borderId="34" xfId="1" applyFont="1" applyFill="1" applyBorder="1" applyAlignment="1" applyProtection="1">
      <alignment vertical="center"/>
    </xf>
    <xf numFmtId="0" fontId="5" fillId="4" borderId="36" xfId="1" applyFont="1" applyFill="1" applyBorder="1" applyAlignment="1" applyProtection="1">
      <alignment horizontal="left" vertical="center" wrapText="1"/>
    </xf>
    <xf numFmtId="0" fontId="5" fillId="4" borderId="10" xfId="1" applyFont="1" applyFill="1" applyBorder="1" applyAlignment="1" applyProtection="1">
      <alignment horizontal="left" vertical="center" wrapText="1"/>
    </xf>
    <xf numFmtId="3" fontId="5" fillId="4" borderId="38" xfId="1" applyNumberFormat="1" applyFont="1" applyFill="1" applyBorder="1" applyAlignment="1" applyProtection="1">
      <alignment vertical="center"/>
    </xf>
    <xf numFmtId="3" fontId="5" fillId="4" borderId="10" xfId="1" applyNumberFormat="1" applyFont="1" applyFill="1" applyBorder="1" applyAlignment="1" applyProtection="1">
      <alignment vertical="center"/>
    </xf>
    <xf numFmtId="3" fontId="5" fillId="4" borderId="36" xfId="1" applyNumberFormat="1" applyFont="1" applyFill="1" applyBorder="1" applyAlignment="1" applyProtection="1">
      <alignment vertical="center"/>
    </xf>
    <xf numFmtId="3" fontId="5" fillId="4" borderId="46" xfId="1" applyNumberFormat="1" applyFont="1" applyFill="1" applyBorder="1" applyAlignment="1" applyProtection="1">
      <alignment vertical="center"/>
    </xf>
    <xf numFmtId="3" fontId="5" fillId="4" borderId="37" xfId="1" applyNumberFormat="1" applyFont="1" applyFill="1" applyBorder="1" applyAlignment="1" applyProtection="1">
      <alignment vertical="center"/>
    </xf>
    <xf numFmtId="3" fontId="5" fillId="4" borderId="113" xfId="1" applyNumberFormat="1" applyFont="1" applyFill="1" applyBorder="1" applyAlignment="1" applyProtection="1">
      <alignment vertical="center"/>
    </xf>
    <xf numFmtId="3" fontId="5" fillId="4" borderId="98" xfId="1" applyNumberFormat="1" applyFont="1" applyFill="1" applyBorder="1" applyAlignment="1" applyProtection="1">
      <alignment vertical="center"/>
    </xf>
    <xf numFmtId="3" fontId="5" fillId="4" borderId="74" xfId="1" applyNumberFormat="1" applyFont="1" applyFill="1" applyBorder="1" applyAlignment="1" applyProtection="1">
      <alignment vertical="center"/>
    </xf>
    <xf numFmtId="0" fontId="2" fillId="0" borderId="73" xfId="1" applyFont="1" applyFill="1" applyBorder="1" applyAlignment="1" applyProtection="1">
      <alignment horizontal="left" vertical="center" wrapText="1"/>
    </xf>
    <xf numFmtId="3" fontId="2" fillId="0" borderId="119" xfId="1" applyNumberFormat="1" applyFont="1" applyFill="1" applyBorder="1" applyAlignment="1" applyProtection="1">
      <alignment vertical="center"/>
    </xf>
    <xf numFmtId="3" fontId="2" fillId="0" borderId="15" xfId="1" applyNumberFormat="1" applyFont="1" applyFill="1" applyBorder="1" applyAlignment="1" applyProtection="1">
      <alignment vertical="center"/>
      <protection locked="0"/>
    </xf>
    <xf numFmtId="3" fontId="2" fillId="0" borderId="39" xfId="1" applyNumberFormat="1" applyFont="1" applyFill="1" applyBorder="1" applyAlignment="1" applyProtection="1">
      <alignment vertical="center"/>
      <protection locked="0"/>
    </xf>
    <xf numFmtId="3" fontId="2" fillId="0" borderId="43" xfId="1" applyNumberFormat="1" applyFont="1" applyFill="1" applyBorder="1" applyAlignment="1" applyProtection="1">
      <alignment vertical="center"/>
      <protection locked="0"/>
    </xf>
    <xf numFmtId="0" fontId="2" fillId="0" borderId="34" xfId="1" applyFont="1" applyFill="1" applyBorder="1" applyAlignment="1" applyProtection="1">
      <alignment horizontal="right" vertical="center" wrapText="1"/>
    </xf>
    <xf numFmtId="0" fontId="2" fillId="0" borderId="10" xfId="1" applyFont="1" applyFill="1" applyBorder="1" applyAlignment="1" applyProtection="1">
      <alignment horizontal="right" vertical="center" wrapText="1"/>
    </xf>
    <xf numFmtId="0" fontId="2" fillId="0" borderId="29" xfId="1" applyFont="1" applyFill="1" applyBorder="1" applyAlignment="1" applyProtection="1">
      <alignment vertical="center"/>
    </xf>
    <xf numFmtId="0" fontId="2" fillId="0" borderId="30" xfId="1" applyFont="1" applyFill="1" applyBorder="1" applyAlignment="1" applyProtection="1">
      <alignment vertical="center"/>
    </xf>
    <xf numFmtId="3" fontId="2" fillId="0" borderId="32" xfId="1" applyNumberFormat="1" applyFont="1" applyFill="1" applyBorder="1" applyAlignment="1" applyProtection="1">
      <alignment vertical="center"/>
    </xf>
    <xf numFmtId="3" fontId="2" fillId="0" borderId="30" xfId="1" applyNumberFormat="1" applyFont="1" applyFill="1" applyBorder="1" applyAlignment="1" applyProtection="1">
      <alignment vertical="center"/>
    </xf>
    <xf numFmtId="3" fontId="2" fillId="0" borderId="29" xfId="1" applyNumberFormat="1" applyFont="1" applyFill="1" applyBorder="1" applyAlignment="1" applyProtection="1">
      <alignment vertical="center"/>
    </xf>
    <xf numFmtId="3" fontId="2" fillId="0" borderId="89" xfId="1" applyNumberFormat="1" applyFont="1" applyFill="1" applyBorder="1" applyAlignment="1" applyProtection="1">
      <alignment vertical="center"/>
    </xf>
    <xf numFmtId="3" fontId="2" fillId="0" borderId="31" xfId="1" applyNumberFormat="1" applyFont="1" applyFill="1" applyBorder="1" applyAlignment="1" applyProtection="1">
      <alignment vertical="center"/>
    </xf>
    <xf numFmtId="3" fontId="2" fillId="0" borderId="111" xfId="1" applyNumberFormat="1" applyFont="1" applyFill="1" applyBorder="1" applyAlignment="1" applyProtection="1">
      <alignment vertical="center"/>
    </xf>
    <xf numFmtId="3" fontId="2" fillId="0" borderId="75" xfId="1" applyNumberFormat="1" applyFont="1" applyFill="1" applyBorder="1" applyAlignment="1" applyProtection="1">
      <alignment vertical="center"/>
    </xf>
    <xf numFmtId="3" fontId="5" fillId="0" borderId="122" xfId="1" applyNumberFormat="1" applyFont="1" applyFill="1" applyBorder="1" applyAlignment="1" applyProtection="1">
      <alignment vertical="center"/>
    </xf>
    <xf numFmtId="3" fontId="5" fillId="0" borderId="123" xfId="1" applyNumberFormat="1" applyFont="1" applyFill="1" applyBorder="1" applyAlignment="1" applyProtection="1">
      <alignment vertical="center"/>
    </xf>
    <xf numFmtId="3" fontId="5" fillId="0" borderId="124" xfId="1" applyNumberFormat="1" applyFont="1" applyFill="1" applyBorder="1" applyAlignment="1" applyProtection="1">
      <alignment vertical="center"/>
    </xf>
    <xf numFmtId="3" fontId="5" fillId="0" borderId="120" xfId="1" applyNumberFormat="1" applyFont="1" applyFill="1" applyBorder="1" applyAlignment="1" applyProtection="1">
      <alignment vertical="center"/>
    </xf>
    <xf numFmtId="3" fontId="5" fillId="0" borderId="125" xfId="1" applyNumberFormat="1" applyFont="1" applyFill="1" applyBorder="1" applyAlignment="1" applyProtection="1">
      <alignment vertical="center"/>
    </xf>
    <xf numFmtId="3" fontId="5" fillId="0" borderId="121" xfId="1" applyNumberFormat="1" applyFont="1" applyFill="1" applyBorder="1" applyAlignment="1" applyProtection="1">
      <alignment vertical="center"/>
    </xf>
    <xf numFmtId="3" fontId="5" fillId="0" borderId="126" xfId="1" applyNumberFormat="1" applyFont="1" applyFill="1" applyBorder="1" applyAlignment="1" applyProtection="1">
      <alignment vertical="center"/>
    </xf>
    <xf numFmtId="3" fontId="5" fillId="0" borderId="38" xfId="1" applyNumberFormat="1" applyFont="1" applyFill="1" applyBorder="1" applyAlignment="1" applyProtection="1">
      <alignment vertical="center"/>
    </xf>
    <xf numFmtId="3" fontId="5" fillId="0" borderId="46" xfId="1" applyNumberFormat="1" applyFont="1" applyFill="1" applyBorder="1" applyAlignment="1" applyProtection="1">
      <alignment vertical="center"/>
    </xf>
    <xf numFmtId="3" fontId="5" fillId="0" borderId="37" xfId="1" applyNumberFormat="1" applyFont="1" applyFill="1" applyBorder="1" applyAlignment="1" applyProtection="1">
      <alignment vertical="center"/>
    </xf>
    <xf numFmtId="3" fontId="5" fillId="0" borderId="113" xfId="1" applyNumberFormat="1" applyFont="1" applyFill="1" applyBorder="1" applyAlignment="1" applyProtection="1">
      <alignment vertical="center"/>
    </xf>
    <xf numFmtId="0" fontId="5" fillId="0" borderId="30" xfId="1" applyFont="1" applyFill="1" applyBorder="1" applyAlignment="1" applyProtection="1">
      <alignment vertical="center"/>
    </xf>
    <xf numFmtId="0" fontId="5" fillId="0" borderId="36" xfId="1" applyFont="1" applyFill="1" applyBorder="1" applyAlignment="1" applyProtection="1">
      <alignment vertical="center"/>
    </xf>
    <xf numFmtId="0" fontId="5" fillId="0" borderId="10" xfId="1" applyFont="1" applyFill="1" applyBorder="1" applyAlignment="1" applyProtection="1">
      <alignment vertical="center"/>
    </xf>
    <xf numFmtId="0" fontId="2" fillId="0" borderId="51" xfId="1" applyFont="1" applyFill="1" applyBorder="1" applyAlignment="1" applyProtection="1">
      <alignment vertical="center" wrapText="1"/>
    </xf>
    <xf numFmtId="0" fontId="2" fillId="0" borderId="34" xfId="1" applyFont="1" applyFill="1" applyBorder="1" applyAlignment="1" applyProtection="1">
      <alignment vertical="center" wrapText="1"/>
    </xf>
    <xf numFmtId="0" fontId="2" fillId="0" borderId="60" xfId="1" applyFont="1" applyFill="1" applyBorder="1" applyAlignment="1" applyProtection="1">
      <alignment vertical="center" wrapText="1"/>
    </xf>
    <xf numFmtId="0" fontId="5" fillId="0" borderId="124" xfId="1" applyFont="1" applyFill="1" applyBorder="1" applyAlignment="1" applyProtection="1">
      <alignment vertical="center"/>
    </xf>
    <xf numFmtId="0" fontId="5" fillId="0" borderId="123" xfId="1" applyFont="1" applyFill="1" applyBorder="1" applyAlignment="1" applyProtection="1">
      <alignment vertical="center"/>
    </xf>
    <xf numFmtId="3" fontId="5" fillId="0" borderId="123" xfId="1" applyNumberFormat="1" applyFont="1" applyFill="1" applyBorder="1" applyAlignment="1" applyProtection="1">
      <alignment vertical="center"/>
      <protection locked="0"/>
    </xf>
    <xf numFmtId="3" fontId="5" fillId="0" borderId="124" xfId="1" applyNumberFormat="1" applyFont="1" applyFill="1" applyBorder="1" applyAlignment="1" applyProtection="1">
      <alignment vertical="center"/>
      <protection locked="0"/>
    </xf>
    <xf numFmtId="3" fontId="5" fillId="0" borderId="120" xfId="1" applyNumberFormat="1" applyFont="1" applyFill="1" applyBorder="1" applyAlignment="1" applyProtection="1">
      <alignment vertical="center"/>
      <protection locked="0"/>
    </xf>
    <xf numFmtId="3" fontId="5" fillId="0" borderId="125" xfId="1" applyNumberFormat="1" applyFont="1" applyFill="1" applyBorder="1" applyAlignment="1" applyProtection="1">
      <alignment vertical="center"/>
      <protection locked="0"/>
    </xf>
    <xf numFmtId="3" fontId="5" fillId="0" borderId="121" xfId="1" applyNumberFormat="1" applyFont="1" applyFill="1" applyBorder="1" applyAlignment="1" applyProtection="1">
      <alignment vertical="center"/>
      <protection locked="0"/>
    </xf>
    <xf numFmtId="3" fontId="5" fillId="0" borderId="126" xfId="1" applyNumberFormat="1" applyFont="1" applyFill="1" applyBorder="1" applyAlignment="1" applyProtection="1">
      <alignment vertical="center"/>
      <protection locked="0"/>
    </xf>
    <xf numFmtId="3" fontId="5" fillId="0" borderId="122" xfId="1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/>
    <xf numFmtId="0" fontId="2" fillId="2" borderId="1" xfId="1" applyFont="1" applyFill="1" applyBorder="1" applyAlignment="1" applyProtection="1">
      <alignment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2" fillId="2" borderId="20" xfId="1" applyFont="1" applyFill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2" fillId="2" borderId="71" xfId="1" applyFont="1" applyFill="1" applyBorder="1" applyAlignment="1" applyProtection="1">
      <alignment vertical="center"/>
    </xf>
    <xf numFmtId="0" fontId="2" fillId="2" borderId="72" xfId="1" applyFont="1" applyFill="1" applyBorder="1" applyAlignment="1" applyProtection="1">
      <alignment vertical="center"/>
    </xf>
    <xf numFmtId="0" fontId="2" fillId="2" borderId="109" xfId="1" applyFont="1" applyFill="1" applyBorder="1" applyAlignment="1" applyProtection="1">
      <alignment vertical="center"/>
    </xf>
    <xf numFmtId="0" fontId="2" fillId="0" borderId="127" xfId="1" applyFont="1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horizontal="right" vertical="center"/>
    </xf>
    <xf numFmtId="0" fontId="2" fillId="0" borderId="2" xfId="1" applyFont="1" applyBorder="1" applyAlignment="1" applyProtection="1">
      <alignment vertical="center"/>
    </xf>
    <xf numFmtId="0" fontId="5" fillId="2" borderId="3" xfId="1" applyFont="1" applyFill="1" applyBorder="1" applyAlignment="1" applyProtection="1">
      <alignment vertical="center"/>
    </xf>
    <xf numFmtId="0" fontId="5" fillId="2" borderId="4" xfId="1" applyFont="1" applyFill="1" applyBorder="1" applyAlignment="1" applyProtection="1">
      <alignment horizontal="right" vertical="center"/>
    </xf>
    <xf numFmtId="0" fontId="5" fillId="2" borderId="4" xfId="1" applyFont="1" applyFill="1" applyBorder="1" applyAlignment="1" applyProtection="1">
      <alignment vertical="center"/>
    </xf>
    <xf numFmtId="3" fontId="2" fillId="0" borderId="92" xfId="1" applyNumberFormat="1" applyFont="1" applyFill="1" applyBorder="1" applyAlignment="1" applyProtection="1">
      <alignment horizontal="right" vertical="center"/>
    </xf>
    <xf numFmtId="3" fontId="2" fillId="0" borderId="113" xfId="1" applyNumberFormat="1" applyFont="1" applyFill="1" applyBorder="1" applyAlignment="1" applyProtection="1">
      <alignment horizontal="center" vertical="center"/>
      <protection locked="0"/>
    </xf>
    <xf numFmtId="3" fontId="2" fillId="0" borderId="43" xfId="1" applyNumberFormat="1" applyFont="1" applyFill="1" applyBorder="1" applyAlignment="1" applyProtection="1">
      <alignment horizontal="right" vertical="center"/>
    </xf>
    <xf numFmtId="3" fontId="2" fillId="0" borderId="113" xfId="1" applyNumberFormat="1" applyFont="1" applyFill="1" applyBorder="1" applyAlignment="1" applyProtection="1">
      <alignment horizontal="right" vertical="center"/>
      <protection locked="0"/>
    </xf>
    <xf numFmtId="3" fontId="5" fillId="0" borderId="69" xfId="1" applyNumberFormat="1" applyFont="1" applyFill="1" applyBorder="1" applyAlignment="1" applyProtection="1">
      <alignment horizontal="right" vertical="center"/>
    </xf>
    <xf numFmtId="3" fontId="5" fillId="0" borderId="88" xfId="1" applyNumberFormat="1" applyFont="1" applyBorder="1" applyAlignment="1" applyProtection="1">
      <alignment vertical="center"/>
    </xf>
    <xf numFmtId="3" fontId="5" fillId="0" borderId="22" xfId="1" applyNumberFormat="1" applyFont="1" applyBorder="1" applyAlignment="1" applyProtection="1">
      <alignment vertical="center"/>
    </xf>
    <xf numFmtId="3" fontId="5" fillId="0" borderId="69" xfId="1" applyNumberFormat="1" applyFont="1" applyBorder="1" applyAlignment="1" applyProtection="1">
      <alignment vertical="center"/>
    </xf>
    <xf numFmtId="3" fontId="5" fillId="0" borderId="103" xfId="1" applyNumberFormat="1" applyFont="1" applyFill="1" applyBorder="1" applyAlignment="1" applyProtection="1">
      <alignment horizontal="right" vertical="center"/>
    </xf>
    <xf numFmtId="3" fontId="5" fillId="4" borderId="96" xfId="1" applyNumberFormat="1" applyFont="1" applyFill="1" applyBorder="1" applyAlignment="1" applyProtection="1">
      <alignment horizontal="right" vertical="center"/>
    </xf>
    <xf numFmtId="3" fontId="2" fillId="0" borderId="66" xfId="1" applyNumberFormat="1" applyFont="1" applyFill="1" applyBorder="1" applyAlignment="1" applyProtection="1">
      <alignment horizontal="right" vertical="center"/>
    </xf>
    <xf numFmtId="3" fontId="5" fillId="4" borderId="74" xfId="1" applyNumberFormat="1" applyFont="1" applyFill="1" applyBorder="1" applyAlignment="1" applyProtection="1">
      <alignment horizontal="right" vertical="center"/>
    </xf>
    <xf numFmtId="3" fontId="5" fillId="3" borderId="98" xfId="1" applyNumberFormat="1" applyFont="1" applyFill="1" applyBorder="1" applyAlignment="1" applyProtection="1">
      <alignment vertical="center"/>
    </xf>
    <xf numFmtId="0" fontId="2" fillId="0" borderId="45" xfId="1" applyFont="1" applyFill="1" applyBorder="1" applyAlignment="1" applyProtection="1">
      <alignment horizontal="left" vertical="center" wrapText="1"/>
    </xf>
    <xf numFmtId="3" fontId="2" fillId="0" borderId="99" xfId="1" applyNumberFormat="1" applyFont="1" applyFill="1" applyBorder="1" applyAlignment="1" applyProtection="1">
      <alignment horizontal="right" vertical="center"/>
    </xf>
    <xf numFmtId="3" fontId="2" fillId="0" borderId="75" xfId="1" applyNumberFormat="1" applyFont="1" applyFill="1" applyBorder="1" applyAlignment="1" applyProtection="1">
      <alignment horizontal="right" vertical="center"/>
    </xf>
    <xf numFmtId="3" fontId="5" fillId="0" borderId="126" xfId="1" applyNumberFormat="1" applyFont="1" applyFill="1" applyBorder="1" applyAlignment="1" applyProtection="1">
      <alignment horizontal="right" vertical="center"/>
    </xf>
    <xf numFmtId="3" fontId="5" fillId="0" borderId="74" xfId="1" applyNumberFormat="1" applyFont="1" applyFill="1" applyBorder="1" applyAlignment="1" applyProtection="1">
      <alignment horizontal="right" vertical="center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0" borderId="0" xfId="1" applyFont="1" applyBorder="1" applyAlignment="1" applyProtection="1">
      <alignment vertical="center" wrapText="1"/>
      <protection locked="0"/>
    </xf>
    <xf numFmtId="0" fontId="2" fillId="2" borderId="0" xfId="1" applyFont="1" applyFill="1" applyBorder="1" applyAlignment="1" applyProtection="1">
      <alignment vertical="center" wrapText="1"/>
      <protection locked="0"/>
    </xf>
    <xf numFmtId="0" fontId="2" fillId="2" borderId="20" xfId="1" applyFont="1" applyFill="1" applyBorder="1" applyAlignment="1" applyProtection="1">
      <alignment vertical="center" wrapText="1"/>
      <protection locked="0"/>
    </xf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/>
    <xf numFmtId="0" fontId="9" fillId="0" borderId="0" xfId="1" applyFont="1" applyAlignment="1">
      <alignment horizontal="center"/>
    </xf>
    <xf numFmtId="0" fontId="10" fillId="0" borderId="0" xfId="1" applyFont="1" applyAlignment="1"/>
    <xf numFmtId="0" fontId="2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2" fillId="0" borderId="6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3" fontId="5" fillId="0" borderId="6" xfId="1" applyNumberFormat="1" applyFont="1" applyBorder="1" applyAlignment="1">
      <alignment wrapText="1"/>
    </xf>
    <xf numFmtId="0" fontId="2" fillId="0" borderId="6" xfId="1" applyFont="1" applyBorder="1" applyAlignment="1">
      <alignment horizontal="center"/>
    </xf>
    <xf numFmtId="1" fontId="5" fillId="0" borderId="6" xfId="1" applyNumberFormat="1" applyFont="1" applyBorder="1" applyAlignment="1" applyProtection="1">
      <alignment wrapText="1"/>
      <protection locked="0"/>
    </xf>
    <xf numFmtId="3" fontId="2" fillId="0" borderId="6" xfId="1" applyNumberFormat="1" applyFont="1" applyBorder="1" applyAlignment="1" applyProtection="1">
      <alignment wrapText="1"/>
      <protection locked="0"/>
    </xf>
    <xf numFmtId="3" fontId="2" fillId="0" borderId="6" xfId="1" applyNumberFormat="1" applyFont="1" applyBorder="1" applyAlignment="1" applyProtection="1">
      <alignment horizontal="center" wrapText="1"/>
      <protection locked="0"/>
    </xf>
    <xf numFmtId="0" fontId="2" fillId="0" borderId="0" xfId="1" applyFont="1" applyBorder="1" applyAlignment="1" applyProtection="1">
      <alignment horizontal="right" vertical="top" wrapText="1"/>
      <protection locked="0"/>
    </xf>
    <xf numFmtId="0" fontId="2" fillId="0" borderId="0" xfId="1" applyFont="1" applyBorder="1" applyAlignment="1" applyProtection="1">
      <alignment horizontal="left" vertical="top" wrapText="1"/>
      <protection locked="0"/>
    </xf>
    <xf numFmtId="0" fontId="2" fillId="0" borderId="0" xfId="1" applyFont="1" applyBorder="1" applyAlignment="1">
      <alignment wrapText="1"/>
    </xf>
    <xf numFmtId="0" fontId="2" fillId="0" borderId="6" xfId="1" applyFont="1" applyBorder="1" applyAlignment="1" applyProtection="1">
      <alignment horizontal="center" wrapText="1"/>
      <protection locked="0"/>
    </xf>
    <xf numFmtId="0" fontId="2" fillId="0" borderId="0" xfId="1" applyFont="1" applyBorder="1" applyAlignment="1" applyProtection="1">
      <alignment wrapText="1"/>
      <protection locked="0"/>
    </xf>
    <xf numFmtId="0" fontId="2" fillId="0" borderId="0" xfId="1" applyFont="1" applyBorder="1" applyAlignment="1" applyProtection="1">
      <alignment horizontal="left" wrapText="1"/>
      <protection locked="0"/>
    </xf>
    <xf numFmtId="1" fontId="2" fillId="0" borderId="0" xfId="1" applyNumberFormat="1" applyFont="1" applyBorder="1" applyAlignment="1" applyProtection="1">
      <alignment wrapText="1"/>
      <protection locked="0"/>
    </xf>
    <xf numFmtId="3" fontId="2" fillId="0" borderId="0" xfId="1" applyNumberFormat="1" applyFont="1" applyBorder="1" applyAlignment="1" applyProtection="1">
      <alignment wrapText="1"/>
      <protection locked="0"/>
    </xf>
    <xf numFmtId="3" fontId="2" fillId="0" borderId="0" xfId="1" applyNumberFormat="1" applyFont="1" applyBorder="1" applyAlignment="1" applyProtection="1">
      <alignment horizontal="center" wrapText="1"/>
      <protection locked="0"/>
    </xf>
    <xf numFmtId="0" fontId="2" fillId="0" borderId="6" xfId="1" applyFont="1" applyBorder="1" applyAlignment="1" applyProtection="1">
      <alignment horizontal="center" vertical="top" wrapText="1"/>
      <protection locked="0"/>
    </xf>
    <xf numFmtId="3" fontId="5" fillId="0" borderId="6" xfId="1" applyNumberFormat="1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2" fillId="0" borderId="19" xfId="1" applyFont="1" applyBorder="1" applyAlignment="1" applyProtection="1">
      <alignment horizontal="center" vertical="center" wrapText="1"/>
      <protection locked="0"/>
    </xf>
    <xf numFmtId="1" fontId="5" fillId="0" borderId="6" xfId="1" applyNumberFormat="1" applyFont="1" applyBorder="1" applyAlignment="1" applyProtection="1">
      <alignment vertical="center" wrapText="1"/>
      <protection locked="0"/>
    </xf>
    <xf numFmtId="3" fontId="2" fillId="0" borderId="6" xfId="1" applyNumberFormat="1" applyFont="1" applyBorder="1" applyAlignment="1" applyProtection="1">
      <alignment vertical="center" wrapText="1"/>
      <protection locked="0"/>
    </xf>
    <xf numFmtId="3" fontId="2" fillId="0" borderId="6" xfId="1" applyNumberFormat="1" applyFont="1" applyBorder="1" applyAlignment="1" applyProtection="1">
      <alignment horizontal="center" vertical="center" wrapText="1"/>
      <protection locked="0"/>
    </xf>
    <xf numFmtId="3" fontId="2" fillId="0" borderId="6" xfId="1" applyNumberFormat="1" applyFont="1" applyFill="1" applyBorder="1" applyAlignment="1" applyProtection="1">
      <alignment vertical="center" wrapText="1"/>
      <protection locked="0"/>
    </xf>
    <xf numFmtId="0" fontId="2" fillId="0" borderId="19" xfId="1" applyFont="1" applyBorder="1" applyAlignment="1" applyProtection="1">
      <alignment horizontal="center" vertical="top" wrapText="1"/>
      <protection locked="0"/>
    </xf>
    <xf numFmtId="0" fontId="2" fillId="0" borderId="19" xfId="1" applyFont="1" applyBorder="1" applyAlignment="1" applyProtection="1">
      <alignment horizontal="center" vertical="top"/>
      <protection locked="0"/>
    </xf>
    <xf numFmtId="0" fontId="2" fillId="0" borderId="6" xfId="1" applyFont="1" applyBorder="1" applyAlignment="1" applyProtection="1">
      <alignment horizontal="center" vertical="top"/>
      <protection locked="0"/>
    </xf>
    <xf numFmtId="3" fontId="5" fillId="0" borderId="6" xfId="1" applyNumberFormat="1" applyFont="1" applyBorder="1" applyAlignment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1" fontId="5" fillId="0" borderId="6" xfId="1" applyNumberFormat="1" applyFont="1" applyFill="1" applyBorder="1" applyAlignment="1" applyProtection="1">
      <alignment vertical="center" wrapText="1"/>
      <protection locked="0"/>
    </xf>
    <xf numFmtId="3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62" xfId="1" applyFont="1" applyBorder="1" applyAlignment="1">
      <alignment wrapText="1"/>
    </xf>
    <xf numFmtId="3" fontId="2" fillId="0" borderId="62" xfId="1" applyNumberFormat="1" applyFont="1" applyBorder="1" applyAlignment="1">
      <alignment wrapText="1"/>
    </xf>
    <xf numFmtId="3" fontId="2" fillId="0" borderId="62" xfId="1" applyNumberFormat="1" applyFont="1" applyBorder="1" applyAlignment="1">
      <alignment horizontal="center" wrapText="1"/>
    </xf>
    <xf numFmtId="0" fontId="2" fillId="0" borderId="6" xfId="1" applyFont="1" applyBorder="1"/>
    <xf numFmtId="3" fontId="2" fillId="0" borderId="0" xfId="1" applyNumberFormat="1" applyFont="1" applyBorder="1" applyAlignment="1">
      <alignment wrapText="1"/>
    </xf>
    <xf numFmtId="0" fontId="2" fillId="0" borderId="7" xfId="1" applyFont="1" applyBorder="1" applyAlignment="1">
      <alignment horizontal="center" vertical="top" wrapText="1"/>
    </xf>
    <xf numFmtId="3" fontId="2" fillId="0" borderId="6" xfId="1" applyNumberFormat="1" applyFont="1" applyBorder="1" applyAlignment="1">
      <alignment vertical="center" wrapText="1"/>
    </xf>
    <xf numFmtId="0" fontId="2" fillId="0" borderId="19" xfId="1" applyFont="1" applyBorder="1" applyAlignment="1">
      <alignment horizontal="center" vertical="top" wrapText="1"/>
    </xf>
    <xf numFmtId="0" fontId="2" fillId="0" borderId="19" xfId="1" applyFont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3" fontId="2" fillId="0" borderId="6" xfId="1" applyNumberFormat="1" applyFont="1" applyFill="1" applyBorder="1" applyAlignment="1">
      <alignment vertical="center" wrapText="1"/>
    </xf>
    <xf numFmtId="3" fontId="5" fillId="0" borderId="6" xfId="1" applyNumberFormat="1" applyFont="1" applyFill="1" applyBorder="1" applyAlignment="1">
      <alignment vertical="center" wrapText="1"/>
    </xf>
    <xf numFmtId="1" fontId="5" fillId="0" borderId="6" xfId="1" applyNumberFormat="1" applyFont="1" applyBorder="1" applyAlignment="1" applyProtection="1">
      <alignment horizontal="right" vertical="center" wrapText="1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0" borderId="62" xfId="1" applyFont="1" applyBorder="1"/>
    <xf numFmtId="3" fontId="2" fillId="0" borderId="62" xfId="1" applyNumberFormat="1" applyFont="1" applyBorder="1"/>
    <xf numFmtId="0" fontId="11" fillId="0" borderId="0" xfId="1" applyFont="1"/>
    <xf numFmtId="0" fontId="2" fillId="2" borderId="1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vertical="center"/>
    </xf>
    <xf numFmtId="0" fontId="2" fillId="2" borderId="20" xfId="1" applyFont="1" applyFill="1" applyBorder="1" applyAlignment="1" applyProtection="1">
      <alignment vertical="center"/>
    </xf>
    <xf numFmtId="0" fontId="5" fillId="0" borderId="3" xfId="1" applyFont="1" applyFill="1" applyBorder="1" applyAlignment="1" applyProtection="1">
      <alignment vertical="top"/>
    </xf>
    <xf numFmtId="0" fontId="5" fillId="0" borderId="3" xfId="1" applyFont="1" applyFill="1" applyBorder="1" applyAlignment="1" applyProtection="1">
      <alignment vertical="top"/>
      <protection locked="0"/>
    </xf>
    <xf numFmtId="0" fontId="5" fillId="0" borderId="3" xfId="1" applyFont="1" applyFill="1" applyBorder="1" applyAlignment="1" applyProtection="1">
      <alignment horizontal="right" vertical="top"/>
      <protection locked="0"/>
    </xf>
    <xf numFmtId="0" fontId="2" fillId="0" borderId="4" xfId="1" applyFont="1" applyFill="1" applyBorder="1" applyAlignment="1" applyProtection="1">
      <alignment vertical="center"/>
    </xf>
    <xf numFmtId="0" fontId="2" fillId="0" borderId="63" xfId="1" applyFont="1" applyBorder="1" applyAlignment="1" applyProtection="1">
      <alignment vertical="center"/>
      <protection locked="0"/>
    </xf>
    <xf numFmtId="49" fontId="2" fillId="2" borderId="7" xfId="1" applyNumberFormat="1" applyFont="1" applyFill="1" applyBorder="1" applyAlignment="1" applyProtection="1">
      <alignment vertical="center"/>
      <protection locked="0"/>
    </xf>
    <xf numFmtId="3" fontId="2" fillId="0" borderId="119" xfId="1" applyNumberFormat="1" applyFont="1" applyFill="1" applyBorder="1" applyAlignment="1" applyProtection="1">
      <alignment horizontal="center" vertical="center"/>
    </xf>
    <xf numFmtId="3" fontId="2" fillId="0" borderId="45" xfId="1" applyNumberFormat="1" applyFont="1" applyFill="1" applyBorder="1" applyAlignment="1" applyProtection="1">
      <alignment horizontal="center" vertical="center"/>
    </xf>
    <xf numFmtId="3" fontId="5" fillId="3" borderId="113" xfId="1" applyNumberFormat="1" applyFont="1" applyFill="1" applyBorder="1" applyAlignment="1" applyProtection="1">
      <alignment vertical="center"/>
    </xf>
    <xf numFmtId="3" fontId="5" fillId="0" borderId="83" xfId="1" applyNumberFormat="1" applyFont="1" applyFill="1" applyBorder="1" applyAlignment="1" applyProtection="1">
      <alignment vertical="center"/>
      <protection locked="0"/>
    </xf>
    <xf numFmtId="3" fontId="5" fillId="0" borderId="113" xfId="1" applyNumberFormat="1" applyFont="1" applyFill="1" applyBorder="1" applyAlignment="1" applyProtection="1">
      <alignment vertical="center"/>
      <protection locked="0"/>
    </xf>
    <xf numFmtId="0" fontId="2" fillId="0" borderId="0" xfId="2" applyFont="1" applyAlignment="1">
      <alignment horizontal="right"/>
    </xf>
    <xf numFmtId="0" fontId="5" fillId="0" borderId="6" xfId="1" applyFont="1" applyBorder="1"/>
    <xf numFmtId="3" fontId="5" fillId="0" borderId="6" xfId="1" applyNumberFormat="1" applyFont="1" applyBorder="1" applyAlignment="1" applyProtection="1">
      <alignment vertical="center" wrapText="1"/>
      <protection locked="0"/>
    </xf>
    <xf numFmtId="3" fontId="2" fillId="0" borderId="22" xfId="1" applyNumberFormat="1" applyFont="1" applyBorder="1" applyAlignment="1" applyProtection="1">
      <alignment vertical="center" wrapText="1"/>
      <protection locked="0"/>
    </xf>
    <xf numFmtId="3" fontId="2" fillId="0" borderId="50" xfId="1" applyNumberFormat="1" applyFont="1" applyBorder="1" applyAlignment="1" applyProtection="1">
      <alignment vertical="center" wrapText="1"/>
      <protection locked="0"/>
    </xf>
    <xf numFmtId="0" fontId="2" fillId="0" borderId="50" xfId="1" applyFont="1" applyBorder="1" applyAlignment="1" applyProtection="1">
      <alignment horizontal="center" vertical="center" wrapText="1"/>
      <protection locked="0"/>
    </xf>
    <xf numFmtId="3" fontId="2" fillId="0" borderId="19" xfId="1" applyNumberFormat="1" applyFont="1" applyBorder="1" applyAlignment="1" applyProtection="1">
      <alignment vertical="center" wrapText="1"/>
      <protection locked="0"/>
    </xf>
    <xf numFmtId="3" fontId="2" fillId="0" borderId="19" xfId="1" applyNumberFormat="1" applyFont="1" applyBorder="1" applyAlignment="1" applyProtection="1">
      <alignment horizontal="center" vertical="center" wrapText="1"/>
      <protection locked="0"/>
    </xf>
    <xf numFmtId="0" fontId="2" fillId="0" borderId="50" xfId="1" applyFont="1" applyFill="1" applyBorder="1" applyAlignment="1" applyProtection="1">
      <alignment horizontal="center" vertical="center" wrapText="1"/>
      <protection locked="0"/>
    </xf>
    <xf numFmtId="3" fontId="5" fillId="0" borderId="6" xfId="1" applyNumberFormat="1" applyFont="1" applyFill="1" applyBorder="1" applyAlignment="1" applyProtection="1">
      <alignment vertical="center" wrapText="1"/>
      <protection locked="0"/>
    </xf>
    <xf numFmtId="0" fontId="2" fillId="0" borderId="6" xfId="1" applyFont="1" applyFill="1" applyBorder="1"/>
    <xf numFmtId="3" fontId="2" fillId="0" borderId="50" xfId="1" applyNumberFormat="1" applyFont="1" applyFill="1" applyBorder="1" applyAlignment="1" applyProtection="1">
      <alignment vertical="center" wrapText="1"/>
      <protection locked="0"/>
    </xf>
    <xf numFmtId="0" fontId="2" fillId="0" borderId="0" xfId="1" applyFont="1" applyFill="1"/>
    <xf numFmtId="3" fontId="5" fillId="0" borderId="6" xfId="1" applyNumberFormat="1" applyFont="1" applyBorder="1" applyAlignment="1" applyProtection="1">
      <alignment vertical="center"/>
      <protection locked="0"/>
    </xf>
    <xf numFmtId="3" fontId="2" fillId="0" borderId="6" xfId="1" applyNumberFormat="1" applyFont="1" applyBorder="1" applyAlignment="1">
      <alignment wrapText="1"/>
    </xf>
    <xf numFmtId="3" fontId="2" fillId="0" borderId="0" xfId="1" applyNumberFormat="1" applyFont="1"/>
    <xf numFmtId="0" fontId="2" fillId="0" borderId="0" xfId="1" applyFont="1" applyAlignment="1">
      <alignment vertical="top" wrapText="1"/>
    </xf>
    <xf numFmtId="0" fontId="2" fillId="0" borderId="0" xfId="1" applyFont="1" applyProtection="1">
      <protection locked="0"/>
    </xf>
    <xf numFmtId="0" fontId="2" fillId="0" borderId="0" xfId="3" applyFont="1"/>
    <xf numFmtId="0" fontId="2" fillId="0" borderId="0" xfId="3" applyFont="1" applyAlignment="1">
      <alignment horizontal="right"/>
    </xf>
    <xf numFmtId="0" fontId="2" fillId="0" borderId="0" xfId="3" applyFont="1" applyAlignment="1"/>
    <xf numFmtId="0" fontId="9" fillId="0" borderId="0" xfId="3" applyFont="1" applyAlignment="1">
      <alignment horizontal="center"/>
    </xf>
    <xf numFmtId="0" fontId="2" fillId="0" borderId="0" xfId="3" applyFont="1" applyAlignment="1">
      <alignment vertical="center"/>
    </xf>
    <xf numFmtId="0" fontId="10" fillId="0" borderId="0" xfId="3" applyFont="1" applyAlignment="1" applyProtection="1">
      <alignment vertical="center"/>
      <protection locked="0"/>
    </xf>
    <xf numFmtId="0" fontId="10" fillId="0" borderId="0" xfId="3" applyFont="1" applyAlignment="1" applyProtection="1">
      <alignment horizontal="left" vertical="center"/>
      <protection locked="0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12" fillId="0" borderId="0" xfId="1" applyFont="1" applyBorder="1" applyAlignment="1">
      <alignment horizontal="right" vertical="center"/>
    </xf>
    <xf numFmtId="0" fontId="13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1" fontId="2" fillId="0" borderId="6" xfId="1" applyNumberFormat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1" fontId="2" fillId="0" borderId="0" xfId="1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right" vertical="center" wrapText="1"/>
    </xf>
    <xf numFmtId="3" fontId="2" fillId="0" borderId="6" xfId="1" applyNumberFormat="1" applyFont="1" applyBorder="1" applyAlignment="1">
      <alignment vertical="center"/>
    </xf>
    <xf numFmtId="1" fontId="2" fillId="0" borderId="0" xfId="1" applyNumberFormat="1" applyFont="1" applyBorder="1" applyAlignment="1">
      <alignment horizontal="left" vertical="center" wrapText="1"/>
    </xf>
    <xf numFmtId="0" fontId="2" fillId="0" borderId="6" xfId="1" applyFont="1" applyBorder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2" fillId="0" borderId="0" xfId="1" applyFont="1" applyAlignment="1">
      <alignment horizontal="left" vertical="center"/>
    </xf>
    <xf numFmtId="3" fontId="5" fillId="0" borderId="6" xfId="3" applyNumberFormat="1" applyFont="1" applyBorder="1" applyAlignment="1">
      <alignment vertical="center" wrapText="1"/>
    </xf>
    <xf numFmtId="0" fontId="2" fillId="0" borderId="6" xfId="3" applyFont="1" applyBorder="1" applyAlignment="1" applyProtection="1">
      <alignment horizontal="center" vertical="center" wrapText="1"/>
      <protection locked="0"/>
    </xf>
    <xf numFmtId="0" fontId="2" fillId="0" borderId="6" xfId="3" applyFont="1" applyBorder="1" applyAlignment="1" applyProtection="1">
      <alignment vertical="center" wrapText="1"/>
      <protection locked="0"/>
    </xf>
    <xf numFmtId="0" fontId="5" fillId="0" borderId="6" xfId="3" applyFont="1" applyBorder="1" applyAlignment="1">
      <alignment vertical="center"/>
    </xf>
    <xf numFmtId="3" fontId="2" fillId="0" borderId="6" xfId="3" applyNumberFormat="1" applyFont="1" applyBorder="1" applyAlignment="1">
      <alignment vertical="center"/>
    </xf>
    <xf numFmtId="3" fontId="2" fillId="0" borderId="0" xfId="3" applyNumberFormat="1" applyFont="1"/>
    <xf numFmtId="0" fontId="2" fillId="0" borderId="6" xfId="3" applyFont="1" applyBorder="1" applyAlignment="1" applyProtection="1">
      <alignment horizontal="left" vertical="center" wrapText="1"/>
      <protection locked="0"/>
    </xf>
    <xf numFmtId="3" fontId="5" fillId="0" borderId="6" xfId="3" applyNumberFormat="1" applyFont="1" applyBorder="1" applyAlignment="1">
      <alignment horizontal="left" vertical="center" wrapText="1"/>
    </xf>
    <xf numFmtId="3" fontId="5" fillId="0" borderId="6" xfId="3" applyNumberFormat="1" applyFont="1" applyBorder="1" applyAlignment="1">
      <alignment vertical="center"/>
    </xf>
    <xf numFmtId="3" fontId="2" fillId="0" borderId="6" xfId="3" applyNumberFormat="1" applyFont="1" applyBorder="1" applyAlignment="1">
      <alignment vertical="center" wrapText="1"/>
    </xf>
    <xf numFmtId="3" fontId="2" fillId="0" borderId="6" xfId="3" applyNumberFormat="1" applyFont="1" applyBorder="1" applyAlignment="1">
      <alignment horizontal="left" vertical="center" wrapText="1"/>
    </xf>
    <xf numFmtId="0" fontId="2" fillId="0" borderId="0" xfId="3" applyFont="1" applyBorder="1" applyAlignment="1" applyProtection="1">
      <alignment horizontal="left" vertical="center" wrapText="1"/>
      <protection locked="0"/>
    </xf>
    <xf numFmtId="0" fontId="2" fillId="0" borderId="0" xfId="3" applyFont="1" applyBorder="1" applyAlignment="1">
      <alignment vertical="center"/>
    </xf>
    <xf numFmtId="3" fontId="2" fillId="0" borderId="0" xfId="3" applyNumberFormat="1" applyFont="1" applyBorder="1" applyAlignment="1">
      <alignment vertical="center" wrapText="1"/>
    </xf>
    <xf numFmtId="0" fontId="14" fillId="0" borderId="0" xfId="3" applyFont="1" applyProtection="1">
      <protection locked="0"/>
    </xf>
    <xf numFmtId="0" fontId="4" fillId="0" borderId="0" xfId="3" applyFont="1" applyProtection="1">
      <protection locked="0"/>
    </xf>
    <xf numFmtId="0" fontId="4" fillId="0" borderId="0" xfId="3" applyFont="1"/>
    <xf numFmtId="0" fontId="13" fillId="0" borderId="0" xfId="3" applyFont="1" applyProtection="1">
      <protection locked="0"/>
    </xf>
    <xf numFmtId="0" fontId="2" fillId="0" borderId="0" xfId="3" applyFont="1" applyProtection="1">
      <protection locked="0"/>
    </xf>
    <xf numFmtId="0" fontId="15" fillId="0" borderId="0" xfId="0" applyFont="1"/>
    <xf numFmtId="0" fontId="2" fillId="0" borderId="0" xfId="0" applyFont="1"/>
    <xf numFmtId="49" fontId="2" fillId="2" borderId="8" xfId="1" applyNumberFormat="1" applyFont="1" applyFill="1" applyBorder="1" applyAlignment="1" applyProtection="1">
      <alignment horizontal="center" vertical="center"/>
      <protection locked="0"/>
    </xf>
    <xf numFmtId="49" fontId="2" fillId="2" borderId="9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4" xfId="1" applyFont="1" applyFill="1" applyBorder="1" applyAlignment="1" applyProtection="1">
      <alignment horizontal="center" vertical="center"/>
    </xf>
    <xf numFmtId="49" fontId="3" fillId="2" borderId="1" xfId="1" applyNumberFormat="1" applyFont="1" applyFill="1" applyBorder="1" applyAlignment="1" applyProtection="1">
      <alignment horizontal="center" vertical="center"/>
    </xf>
    <xf numFmtId="49" fontId="3" fillId="2" borderId="0" xfId="1" applyNumberFormat="1" applyFont="1" applyFill="1" applyBorder="1" applyAlignment="1" applyProtection="1">
      <alignment horizontal="center" vertical="center"/>
    </xf>
    <xf numFmtId="49" fontId="3" fillId="2" borderId="20" xfId="1" applyNumberFormat="1" applyFont="1" applyFill="1" applyBorder="1" applyAlignment="1" applyProtection="1">
      <alignment horizontal="center" vertical="center"/>
    </xf>
    <xf numFmtId="49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11" xfId="1" applyNumberFormat="1" applyFont="1" applyFill="1" applyBorder="1" applyAlignment="1" applyProtection="1">
      <alignment horizontal="center" vertical="center"/>
      <protection locked="0"/>
    </xf>
    <xf numFmtId="49" fontId="2" fillId="2" borderId="38" xfId="1" applyNumberFormat="1" applyFont="1" applyFill="1" applyBorder="1" applyAlignment="1" applyProtection="1">
      <alignment horizontal="center" vertical="center"/>
      <protection locked="0"/>
    </xf>
    <xf numFmtId="49" fontId="2" fillId="0" borderId="14" xfId="1" applyNumberFormat="1" applyFont="1" applyFill="1" applyBorder="1" applyAlignment="1" applyProtection="1">
      <alignment horizontal="center" vertical="center" textRotation="90" wrapText="1"/>
    </xf>
    <xf numFmtId="49" fontId="2" fillId="0" borderId="18" xfId="1" applyNumberFormat="1" applyFont="1" applyFill="1" applyBorder="1" applyAlignment="1" applyProtection="1">
      <alignment horizontal="center" vertical="center" textRotation="90" wrapText="1"/>
    </xf>
    <xf numFmtId="0" fontId="2" fillId="0" borderId="21" xfId="1" applyFont="1" applyFill="1" applyBorder="1" applyAlignment="1" applyProtection="1">
      <alignment horizontal="center" vertical="center" wrapText="1"/>
    </xf>
    <xf numFmtId="49" fontId="2" fillId="0" borderId="14" xfId="1" applyNumberFormat="1" applyFont="1" applyFill="1" applyBorder="1" applyAlignment="1" applyProtection="1">
      <alignment horizontal="center" vertical="center" wrapText="1"/>
    </xf>
    <xf numFmtId="49" fontId="2" fillId="0" borderId="18" xfId="1" applyNumberFormat="1" applyFont="1" applyFill="1" applyBorder="1" applyAlignment="1" applyProtection="1">
      <alignment horizontal="center" vertical="center" wrapText="1"/>
    </xf>
    <xf numFmtId="49" fontId="2" fillId="0" borderId="21" xfId="1" applyNumberFormat="1" applyFont="1" applyFill="1" applyBorder="1" applyAlignment="1" applyProtection="1">
      <alignment horizontal="center" vertical="center" wrapText="1"/>
    </xf>
    <xf numFmtId="49" fontId="2" fillId="0" borderId="56" xfId="1" applyNumberFormat="1" applyFont="1" applyFill="1" applyBorder="1" applyAlignment="1" applyProtection="1">
      <alignment horizontal="center" vertical="center"/>
    </xf>
    <xf numFmtId="49" fontId="2" fillId="0" borderId="64" xfId="1" applyNumberFormat="1" applyFont="1" applyFill="1" applyBorder="1" applyAlignment="1" applyProtection="1">
      <alignment horizontal="center" vertical="center"/>
    </xf>
    <xf numFmtId="49" fontId="2" fillId="0" borderId="57" xfId="1" applyNumberFormat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 textRotation="90"/>
    </xf>
    <xf numFmtId="0" fontId="2" fillId="0" borderId="21" xfId="1" applyFont="1" applyFill="1" applyBorder="1" applyAlignment="1" applyProtection="1">
      <alignment horizontal="center" vertical="center" textRotation="90"/>
    </xf>
    <xf numFmtId="0" fontId="2" fillId="0" borderId="3" xfId="1" applyFont="1" applyFill="1" applyBorder="1" applyAlignment="1" applyProtection="1">
      <alignment horizontal="center" vertical="center" textRotation="90" wrapText="1"/>
    </xf>
    <xf numFmtId="0" fontId="2" fillId="0" borderId="78" xfId="1" applyFont="1" applyFill="1" applyBorder="1" applyAlignment="1" applyProtection="1">
      <alignment horizontal="center" vertical="center" textRotation="90" wrapText="1"/>
    </xf>
    <xf numFmtId="0" fontId="2" fillId="0" borderId="84" xfId="1" applyFont="1" applyFill="1" applyBorder="1" applyAlignment="1" applyProtection="1">
      <alignment horizontal="center" vertical="center" textRotation="90" wrapText="1"/>
    </xf>
    <xf numFmtId="0" fontId="2" fillId="0" borderId="23" xfId="1" applyFont="1" applyFill="1" applyBorder="1" applyAlignment="1" applyProtection="1">
      <alignment horizontal="center" vertical="center" textRotation="90" wrapText="1"/>
    </xf>
    <xf numFmtId="0" fontId="2" fillId="0" borderId="4" xfId="1" applyFont="1" applyFill="1" applyBorder="1" applyAlignment="1" applyProtection="1">
      <alignment horizontal="center" vertical="center" textRotation="90" wrapText="1"/>
    </xf>
    <xf numFmtId="0" fontId="2" fillId="0" borderId="35" xfId="1" applyFont="1" applyFill="1" applyBorder="1" applyAlignment="1" applyProtection="1">
      <alignment horizontal="center" vertical="center" textRotation="90" wrapText="1"/>
    </xf>
    <xf numFmtId="49" fontId="3" fillId="2" borderId="2" xfId="1" applyNumberFormat="1" applyFont="1" applyFill="1" applyBorder="1" applyAlignment="1" applyProtection="1">
      <alignment horizontal="center" vertical="center"/>
    </xf>
    <xf numFmtId="49" fontId="3" fillId="2" borderId="3" xfId="1" applyNumberFormat="1" applyFont="1" applyFill="1" applyBorder="1" applyAlignment="1" applyProtection="1">
      <alignment horizontal="center" vertical="center"/>
    </xf>
    <xf numFmtId="49" fontId="2" fillId="2" borderId="7" xfId="1" applyNumberFormat="1" applyFont="1" applyFill="1" applyBorder="1" applyAlignment="1" applyProtection="1">
      <alignment horizontal="center" vertical="center"/>
      <protection locked="0"/>
    </xf>
    <xf numFmtId="49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Border="1" applyAlignment="1" applyProtection="1">
      <alignment horizontal="center" vertical="center"/>
      <protection locked="0"/>
    </xf>
    <xf numFmtId="0" fontId="2" fillId="0" borderId="18" xfId="1" applyFont="1" applyFill="1" applyBorder="1" applyAlignment="1" applyProtection="1">
      <alignment horizontal="center" vertical="center" wrapText="1"/>
    </xf>
    <xf numFmtId="49" fontId="2" fillId="0" borderId="15" xfId="1" applyNumberFormat="1" applyFont="1" applyFill="1" applyBorder="1" applyAlignment="1" applyProtection="1">
      <alignment horizontal="center" vertical="center"/>
    </xf>
    <xf numFmtId="49" fontId="2" fillId="0" borderId="16" xfId="1" applyNumberFormat="1" applyFont="1" applyFill="1" applyBorder="1" applyAlignment="1" applyProtection="1">
      <alignment horizontal="center" vertical="center"/>
    </xf>
    <xf numFmtId="49" fontId="2" fillId="0" borderId="17" xfId="1" applyNumberFormat="1" applyFont="1" applyFill="1" applyBorder="1" applyAlignment="1" applyProtection="1">
      <alignment horizontal="center" vertical="center"/>
    </xf>
    <xf numFmtId="49" fontId="2" fillId="0" borderId="4" xfId="1" applyNumberFormat="1" applyFont="1" applyFill="1" applyBorder="1" applyAlignment="1" applyProtection="1">
      <alignment horizontal="center" vertical="center" wrapText="1"/>
    </xf>
    <xf numFmtId="49" fontId="2" fillId="0" borderId="20" xfId="1" applyNumberFormat="1" applyFont="1" applyFill="1" applyBorder="1" applyAlignment="1" applyProtection="1">
      <alignment horizontal="center" vertical="center" wrapText="1"/>
    </xf>
    <xf numFmtId="49" fontId="2" fillId="0" borderId="35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textRotation="90" wrapText="1"/>
    </xf>
    <xf numFmtId="0" fontId="2" fillId="0" borderId="24" xfId="1" applyFont="1" applyFill="1" applyBorder="1" applyAlignment="1" applyProtection="1">
      <alignment horizontal="center" vertical="center" textRotation="90" wrapText="1"/>
    </xf>
    <xf numFmtId="0" fontId="2" fillId="0" borderId="107" xfId="1" applyFont="1" applyFill="1" applyBorder="1" applyAlignment="1" applyProtection="1">
      <alignment horizontal="center" vertical="center" textRotation="90" wrapText="1"/>
    </xf>
    <xf numFmtId="0" fontId="2" fillId="0" borderId="91" xfId="1" applyFont="1" applyFill="1" applyBorder="1" applyAlignment="1" applyProtection="1">
      <alignment horizontal="center" vertical="center" textRotation="90" wrapText="1"/>
    </xf>
    <xf numFmtId="0" fontId="2" fillId="2" borderId="1" xfId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Border="1" applyAlignment="1" applyProtection="1">
      <alignment horizontal="left" vertical="center" wrapText="1"/>
      <protection locked="0"/>
    </xf>
    <xf numFmtId="0" fontId="2" fillId="2" borderId="20" xfId="1" applyFont="1" applyFill="1" applyBorder="1" applyAlignment="1" applyProtection="1">
      <alignment horizontal="left" vertical="center" wrapText="1"/>
      <protection locked="0"/>
    </xf>
    <xf numFmtId="0" fontId="5" fillId="0" borderId="120" xfId="1" applyFont="1" applyFill="1" applyBorder="1" applyAlignment="1" applyProtection="1">
      <alignment horizontal="left" vertical="center"/>
    </xf>
    <xf numFmtId="0" fontId="5" fillId="0" borderId="126" xfId="1" applyFont="1" applyFill="1" applyBorder="1" applyAlignment="1" applyProtection="1">
      <alignment horizontal="left" vertical="center"/>
    </xf>
    <xf numFmtId="0" fontId="5" fillId="0" borderId="46" xfId="1" applyFont="1" applyFill="1" applyBorder="1" applyAlignment="1" applyProtection="1">
      <alignment horizontal="left" vertical="center"/>
    </xf>
    <xf numFmtId="0" fontId="5" fillId="0" borderId="74" xfId="1" applyFont="1" applyFill="1" applyBorder="1" applyAlignment="1" applyProtection="1">
      <alignment horizontal="left" vertical="center"/>
    </xf>
    <xf numFmtId="0" fontId="2" fillId="0" borderId="117" xfId="1" applyFont="1" applyFill="1" applyBorder="1" applyAlignment="1" applyProtection="1">
      <alignment horizontal="center" vertical="center" textRotation="90" wrapText="1"/>
    </xf>
    <xf numFmtId="0" fontId="2" fillId="0" borderId="112" xfId="1" applyFont="1" applyFill="1" applyBorder="1" applyAlignment="1" applyProtection="1">
      <alignment horizontal="center" vertical="center" textRotation="90" wrapText="1"/>
    </xf>
    <xf numFmtId="0" fontId="2" fillId="0" borderId="14" xfId="1" applyFont="1" applyFill="1" applyBorder="1" applyAlignment="1" applyProtection="1">
      <alignment horizontal="center" vertical="center" textRotation="90" wrapText="1"/>
    </xf>
    <xf numFmtId="0" fontId="2" fillId="0" borderId="21" xfId="1" applyFont="1" applyFill="1" applyBorder="1" applyAlignment="1" applyProtection="1">
      <alignment horizontal="center" vertical="center" textRotation="90" wrapText="1"/>
    </xf>
    <xf numFmtId="0" fontId="5" fillId="0" borderId="121" xfId="1" applyFont="1" applyFill="1" applyBorder="1" applyAlignment="1" applyProtection="1">
      <alignment horizontal="left" vertical="center"/>
    </xf>
    <xf numFmtId="0" fontId="5" fillId="0" borderId="113" xfId="1" applyFont="1" applyFill="1" applyBorder="1" applyAlignment="1" applyProtection="1">
      <alignment horizontal="left" vertical="center"/>
    </xf>
    <xf numFmtId="0" fontId="2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2" fillId="0" borderId="0" xfId="1" applyFont="1" applyFill="1" applyAlignment="1">
      <alignment horizontal="left"/>
    </xf>
    <xf numFmtId="0" fontId="5" fillId="0" borderId="0" xfId="1" applyFont="1" applyAlignment="1">
      <alignment horizontal="left"/>
    </xf>
    <xf numFmtId="0" fontId="2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right" wrapText="1"/>
    </xf>
    <xf numFmtId="0" fontId="2" fillId="0" borderId="6" xfId="1" applyFont="1" applyBorder="1" applyAlignment="1" applyProtection="1">
      <alignment horizontal="left" wrapText="1"/>
      <protection locked="0"/>
    </xf>
    <xf numFmtId="3" fontId="2" fillId="0" borderId="6" xfId="1" applyNumberFormat="1" applyFont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 applyProtection="1">
      <alignment horizontal="left" vertical="center" wrapText="1"/>
      <protection locked="0"/>
    </xf>
    <xf numFmtId="0" fontId="2" fillId="0" borderId="6" xfId="1" applyFont="1" applyBorder="1" applyAlignment="1" applyProtection="1">
      <alignment horizontal="left" vertical="top" wrapText="1"/>
      <protection locked="0"/>
    </xf>
    <xf numFmtId="0" fontId="2" fillId="0" borderId="118" xfId="1" applyFont="1" applyBorder="1" applyAlignment="1" applyProtection="1">
      <alignment horizontal="left" vertical="top" wrapText="1"/>
      <protection locked="0"/>
    </xf>
    <xf numFmtId="0" fontId="2" fillId="0" borderId="106" xfId="1" applyFont="1" applyBorder="1" applyAlignment="1" applyProtection="1">
      <alignment horizontal="left" vertical="top" wrapText="1"/>
      <protection locked="0"/>
    </xf>
    <xf numFmtId="0" fontId="2" fillId="0" borderId="118" xfId="1" applyFont="1" applyBorder="1" applyAlignment="1" applyProtection="1">
      <alignment horizontal="left" vertical="center" wrapText="1"/>
      <protection locked="0"/>
    </xf>
    <xf numFmtId="0" fontId="2" fillId="0" borderId="106" xfId="1" applyFont="1" applyBorder="1" applyAlignment="1" applyProtection="1">
      <alignment horizontal="left" vertical="center" wrapText="1"/>
      <protection locked="0"/>
    </xf>
    <xf numFmtId="0" fontId="2" fillId="0" borderId="7" xfId="1" applyFont="1" applyBorder="1" applyAlignment="1" applyProtection="1">
      <alignment horizontal="left" vertical="center" wrapText="1"/>
      <protection locked="0"/>
    </xf>
    <xf numFmtId="0" fontId="2" fillId="0" borderId="59" xfId="1" applyFont="1" applyBorder="1" applyAlignment="1" applyProtection="1">
      <alignment horizontal="left" vertical="center" wrapText="1"/>
      <protection locked="0"/>
    </xf>
    <xf numFmtId="0" fontId="2" fillId="0" borderId="19" xfId="1" applyFont="1" applyBorder="1" applyAlignment="1" applyProtection="1">
      <alignment horizontal="center" vertical="center" wrapText="1"/>
      <protection locked="0"/>
    </xf>
    <xf numFmtId="0" fontId="2" fillId="0" borderId="50" xfId="1" applyFont="1" applyBorder="1" applyAlignment="1" applyProtection="1">
      <alignment horizontal="center" vertical="center" wrapText="1"/>
      <protection locked="0"/>
    </xf>
    <xf numFmtId="0" fontId="2" fillId="0" borderId="115" xfId="1" applyFont="1" applyBorder="1" applyAlignment="1" applyProtection="1">
      <alignment horizontal="left" vertical="top" wrapText="1"/>
      <protection locked="0"/>
    </xf>
    <xf numFmtId="0" fontId="2" fillId="0" borderId="81" xfId="1" applyFont="1" applyBorder="1" applyAlignment="1" applyProtection="1">
      <alignment horizontal="left" vertical="top" wrapText="1"/>
      <protection locked="0"/>
    </xf>
    <xf numFmtId="0" fontId="2" fillId="0" borderId="22" xfId="1" applyFont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0" fontId="2" fillId="0" borderId="59" xfId="1" applyFont="1" applyFill="1" applyBorder="1" applyAlignment="1" applyProtection="1">
      <alignment horizontal="left" vertical="top" wrapText="1"/>
      <protection locked="0"/>
    </xf>
    <xf numFmtId="0" fontId="2" fillId="0" borderId="7" xfId="1" applyFont="1" applyBorder="1" applyAlignment="1" applyProtection="1">
      <alignment horizontal="left" vertical="top" wrapText="1"/>
      <protection locked="0"/>
    </xf>
    <xf numFmtId="0" fontId="2" fillId="0" borderId="59" xfId="1" applyFont="1" applyBorder="1" applyAlignment="1" applyProtection="1">
      <alignment horizontal="left" vertical="top" wrapText="1"/>
      <protection locked="0"/>
    </xf>
    <xf numFmtId="0" fontId="2" fillId="0" borderId="7" xfId="1" applyFont="1" applyBorder="1" applyAlignment="1">
      <alignment horizontal="center" vertical="center" wrapText="1"/>
    </xf>
    <xf numFmtId="0" fontId="2" fillId="0" borderId="59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right" wrapText="1"/>
    </xf>
    <xf numFmtId="0" fontId="5" fillId="0" borderId="8" xfId="1" applyFont="1" applyBorder="1" applyAlignment="1">
      <alignment horizontal="right" wrapText="1"/>
    </xf>
    <xf numFmtId="0" fontId="5" fillId="0" borderId="59" xfId="1" applyFont="1" applyBorder="1" applyAlignment="1">
      <alignment horizontal="right" wrapText="1"/>
    </xf>
    <xf numFmtId="0" fontId="2" fillId="0" borderId="7" xfId="1" applyFont="1" applyBorder="1" applyAlignment="1" applyProtection="1">
      <alignment horizontal="left" wrapText="1"/>
      <protection locked="0"/>
    </xf>
    <xf numFmtId="0" fontId="2" fillId="0" borderId="59" xfId="1" applyFont="1" applyBorder="1" applyAlignment="1" applyProtection="1">
      <alignment horizontal="left" wrapText="1"/>
      <protection locked="0"/>
    </xf>
    <xf numFmtId="0" fontId="2" fillId="0" borderId="7" xfId="1" applyFont="1" applyFill="1" applyBorder="1" applyAlignment="1" applyProtection="1">
      <alignment horizontal="left" vertical="center" wrapText="1"/>
      <protection locked="0"/>
    </xf>
    <xf numFmtId="0" fontId="2" fillId="0" borderId="59" xfId="1" applyFont="1" applyFill="1" applyBorder="1" applyAlignment="1" applyProtection="1">
      <alignment horizontal="left" vertical="center" wrapText="1"/>
      <protection locked="0"/>
    </xf>
    <xf numFmtId="0" fontId="2" fillId="0" borderId="6" xfId="1" applyFont="1" applyBorder="1" applyAlignment="1" applyProtection="1">
      <alignment horizontal="center" vertical="center" wrapText="1"/>
      <protection locked="0"/>
    </xf>
    <xf numFmtId="0" fontId="1" fillId="0" borderId="6" xfId="1" applyBorder="1" applyAlignment="1">
      <alignment horizontal="left" vertical="top" wrapText="1"/>
    </xf>
    <xf numFmtId="0" fontId="11" fillId="0" borderId="0" xfId="1" applyFont="1" applyBorder="1" applyAlignment="1">
      <alignment horizontal="left" vertical="top" wrapText="1"/>
    </xf>
    <xf numFmtId="0" fontId="10" fillId="0" borderId="0" xfId="1" applyFont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5" fillId="0" borderId="7" xfId="1" applyFont="1" applyBorder="1" applyAlignment="1">
      <alignment horizontal="right" vertical="center" wrapText="1"/>
    </xf>
    <xf numFmtId="0" fontId="5" fillId="0" borderId="8" xfId="1" applyFont="1" applyBorder="1" applyAlignment="1">
      <alignment horizontal="right" vertical="center" wrapText="1"/>
    </xf>
    <xf numFmtId="0" fontId="5" fillId="0" borderId="59" xfId="1" applyFont="1" applyBorder="1" applyAlignment="1">
      <alignment horizontal="right" vertical="center" wrapText="1"/>
    </xf>
    <xf numFmtId="0" fontId="2" fillId="0" borderId="65" xfId="1" applyFont="1" applyBorder="1" applyAlignment="1" applyProtection="1">
      <alignment horizontal="left" vertical="center" wrapText="1"/>
      <protection locked="0"/>
    </xf>
    <xf numFmtId="0" fontId="2" fillId="0" borderId="80" xfId="1" applyFont="1" applyBorder="1" applyAlignment="1" applyProtection="1">
      <alignment horizontal="left" vertical="center" wrapText="1"/>
      <protection locked="0"/>
    </xf>
    <xf numFmtId="0" fontId="2" fillId="0" borderId="115" xfId="1" applyFont="1" applyBorder="1" applyAlignment="1" applyProtection="1">
      <alignment horizontal="left" vertical="center" wrapText="1"/>
      <protection locked="0"/>
    </xf>
    <xf numFmtId="0" fontId="2" fillId="0" borderId="81" xfId="1" applyFont="1" applyBorder="1" applyAlignment="1" applyProtection="1">
      <alignment horizontal="left" vertical="center" wrapText="1"/>
      <protection locked="0"/>
    </xf>
    <xf numFmtId="3" fontId="2" fillId="0" borderId="22" xfId="1" applyNumberFormat="1" applyFont="1" applyBorder="1" applyAlignment="1" applyProtection="1">
      <alignment horizontal="center" vertical="center" wrapText="1"/>
      <protection locked="0"/>
    </xf>
    <xf numFmtId="3" fontId="2" fillId="0" borderId="50" xfId="1" applyNumberFormat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>
      <alignment horizontal="left" wrapText="1"/>
    </xf>
    <xf numFmtId="0" fontId="9" fillId="0" borderId="0" xfId="3" applyFont="1" applyAlignment="1">
      <alignment horizontal="center"/>
    </xf>
    <xf numFmtId="0" fontId="2" fillId="0" borderId="6" xfId="1" applyFont="1" applyFill="1" applyBorder="1" applyAlignment="1" applyProtection="1">
      <alignment horizontal="center" vertical="center" wrapText="1"/>
    </xf>
    <xf numFmtId="0" fontId="5" fillId="0" borderId="6" xfId="1" applyFont="1" applyBorder="1" applyAlignment="1">
      <alignment horizontal="right" vertical="center" wrapText="1"/>
    </xf>
    <xf numFmtId="0" fontId="2" fillId="0" borderId="6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right" wrapText="1"/>
    </xf>
    <xf numFmtId="0" fontId="2" fillId="0" borderId="6" xfId="3" applyFont="1" applyBorder="1" applyAlignment="1" applyProtection="1">
      <alignment horizontal="center" vertical="center" wrapText="1"/>
      <protection locked="0"/>
    </xf>
    <xf numFmtId="0" fontId="2" fillId="0" borderId="6" xfId="3" applyFont="1" applyBorder="1" applyAlignment="1" applyProtection="1">
      <alignment horizontal="left" vertical="center" wrapText="1"/>
      <protection locked="0"/>
    </xf>
    <xf numFmtId="3" fontId="5" fillId="0" borderId="6" xfId="3" applyNumberFormat="1" applyFont="1" applyBorder="1" applyAlignment="1">
      <alignment horizontal="left" vertical="center" wrapText="1"/>
    </xf>
  </cellXfs>
  <cellStyles count="4">
    <cellStyle name="Normal" xfId="0" builtinId="0"/>
    <cellStyle name="Normal 11" xfId="3"/>
    <cellStyle name="Normal 2" xfId="1"/>
    <cellStyle name="Normal 3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Q321"/>
  <sheetViews>
    <sheetView tabSelected="1" view="pageLayout" zoomScaleNormal="90" workbookViewId="0">
      <selection activeCell="S12" sqref="S12"/>
    </sheetView>
  </sheetViews>
  <sheetFormatPr defaultRowHeight="12" outlineLevelCol="1" x14ac:dyDescent="0.25"/>
  <cols>
    <col min="1" max="1" width="10.85546875" style="6" customWidth="1"/>
    <col min="2" max="2" width="28" style="6" customWidth="1"/>
    <col min="3" max="3" width="8.7109375" style="6" customWidth="1"/>
    <col min="4" max="5" width="8.7109375" style="6" hidden="1" customWidth="1" outlineLevel="1"/>
    <col min="6" max="6" width="8.7109375" style="6" customWidth="1" collapsed="1"/>
    <col min="7" max="7" width="12.28515625" style="6" hidden="1" customWidth="1" outlineLevel="1"/>
    <col min="8" max="8" width="10" style="6" hidden="1" customWidth="1" outlineLevel="1"/>
    <col min="9" max="9" width="8.7109375" style="6" customWidth="1" collapsed="1"/>
    <col min="10" max="10" width="8.7109375" style="6" hidden="1" customWidth="1" outlineLevel="1"/>
    <col min="11" max="11" width="7.7109375" style="6" hidden="1" customWidth="1" outlineLevel="1"/>
    <col min="12" max="12" width="7.42578125" style="6" customWidth="1" collapsed="1"/>
    <col min="13" max="14" width="8.7109375" style="6" hidden="1" customWidth="1" outlineLevel="1"/>
    <col min="15" max="15" width="7.5703125" style="6" customWidth="1" collapsed="1"/>
    <col min="16" max="16" width="36.7109375" style="1" hidden="1" customWidth="1" outlineLevel="1"/>
    <col min="17" max="17" width="9.140625" style="1" collapsed="1"/>
    <col min="18" max="16384" width="9.140625" style="1"/>
  </cols>
  <sheetData>
    <row r="1" spans="1:17" x14ac:dyDescent="0.25"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368"/>
      <c r="N1" s="368"/>
      <c r="O1" s="184" t="s">
        <v>340</v>
      </c>
    </row>
    <row r="2" spans="1:17" x14ac:dyDescent="0.2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7" x14ac:dyDescent="0.25">
      <c r="A3" s="738"/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40"/>
      <c r="Q3" s="369"/>
    </row>
    <row r="4" spans="1:17" ht="15.75" x14ac:dyDescent="0.25">
      <c r="A4" s="741" t="s">
        <v>304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3"/>
      <c r="Q4" s="369"/>
    </row>
    <row r="5" spans="1:17" x14ac:dyDescent="0.25">
      <c r="A5" s="2"/>
      <c r="B5" s="3"/>
      <c r="C5" s="18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87"/>
      <c r="P5" s="188"/>
      <c r="Q5" s="369"/>
    </row>
    <row r="6" spans="1:17" ht="12.75" x14ac:dyDescent="0.25">
      <c r="A6" s="4" t="s">
        <v>0</v>
      </c>
      <c r="B6" s="5"/>
      <c r="C6" s="744" t="s">
        <v>333</v>
      </c>
      <c r="D6" s="744"/>
      <c r="E6" s="744"/>
      <c r="F6" s="744"/>
      <c r="G6" s="744"/>
      <c r="H6" s="744"/>
      <c r="I6" s="744"/>
      <c r="J6" s="744"/>
      <c r="K6" s="744"/>
      <c r="L6" s="744"/>
      <c r="M6" s="744"/>
      <c r="N6" s="744"/>
      <c r="O6" s="744"/>
      <c r="P6" s="745"/>
      <c r="Q6" s="369"/>
    </row>
    <row r="7" spans="1:17" ht="12.75" x14ac:dyDescent="0.25">
      <c r="A7" s="4" t="s">
        <v>1</v>
      </c>
      <c r="B7" s="5"/>
      <c r="C7" s="744" t="s">
        <v>334</v>
      </c>
      <c r="D7" s="744"/>
      <c r="E7" s="744"/>
      <c r="F7" s="744"/>
      <c r="G7" s="744"/>
      <c r="H7" s="744"/>
      <c r="I7" s="744"/>
      <c r="J7" s="744"/>
      <c r="K7" s="744"/>
      <c r="L7" s="744"/>
      <c r="M7" s="744"/>
      <c r="N7" s="744"/>
      <c r="O7" s="744"/>
      <c r="P7" s="745"/>
      <c r="Q7" s="369"/>
    </row>
    <row r="8" spans="1:17" x14ac:dyDescent="0.25">
      <c r="A8" s="2" t="s">
        <v>2</v>
      </c>
      <c r="B8" s="3"/>
      <c r="C8" s="736" t="s">
        <v>335</v>
      </c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7"/>
      <c r="Q8" s="369"/>
    </row>
    <row r="9" spans="1:17" x14ac:dyDescent="0.25">
      <c r="A9" s="2" t="s">
        <v>3</v>
      </c>
      <c r="B9" s="3"/>
      <c r="C9" s="736" t="s">
        <v>341</v>
      </c>
      <c r="D9" s="736"/>
      <c r="E9" s="736"/>
      <c r="F9" s="736"/>
      <c r="G9" s="736"/>
      <c r="H9" s="736"/>
      <c r="I9" s="736"/>
      <c r="J9" s="736"/>
      <c r="K9" s="736"/>
      <c r="L9" s="736"/>
      <c r="M9" s="736"/>
      <c r="N9" s="736"/>
      <c r="O9" s="736"/>
      <c r="P9" s="737"/>
      <c r="Q9" s="369"/>
    </row>
    <row r="10" spans="1:17" x14ac:dyDescent="0.25">
      <c r="A10" s="2" t="s">
        <v>4</v>
      </c>
      <c r="B10" s="3"/>
      <c r="C10" s="744" t="s">
        <v>337</v>
      </c>
      <c r="D10" s="744"/>
      <c r="E10" s="744"/>
      <c r="F10" s="744"/>
      <c r="G10" s="744"/>
      <c r="H10" s="744"/>
      <c r="I10" s="744"/>
      <c r="J10" s="744"/>
      <c r="K10" s="744"/>
      <c r="L10" s="744"/>
      <c r="M10" s="744"/>
      <c r="N10" s="744"/>
      <c r="O10" s="744"/>
      <c r="P10" s="745"/>
      <c r="Q10" s="369"/>
    </row>
    <row r="11" spans="1:17" x14ac:dyDescent="0.25">
      <c r="A11" s="2" t="s">
        <v>307</v>
      </c>
      <c r="B11" s="3"/>
      <c r="C11" s="744"/>
      <c r="D11" s="744"/>
      <c r="E11" s="744"/>
      <c r="F11" s="744"/>
      <c r="G11" s="744"/>
      <c r="H11" s="744"/>
      <c r="I11" s="744"/>
      <c r="J11" s="744"/>
      <c r="K11" s="744"/>
      <c r="L11" s="744"/>
      <c r="M11" s="744"/>
      <c r="N11" s="744"/>
      <c r="O11" s="744"/>
      <c r="P11" s="745"/>
      <c r="Q11" s="369"/>
    </row>
    <row r="12" spans="1:17" x14ac:dyDescent="0.25">
      <c r="A12" s="7" t="s">
        <v>5</v>
      </c>
      <c r="B12" s="3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351"/>
      <c r="Q12" s="369"/>
    </row>
    <row r="13" spans="1:17" x14ac:dyDescent="0.25">
      <c r="A13" s="2"/>
      <c r="B13" s="3" t="s">
        <v>6</v>
      </c>
      <c r="C13" s="736" t="s">
        <v>338</v>
      </c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7"/>
      <c r="Q13" s="369"/>
    </row>
    <row r="14" spans="1:17" x14ac:dyDescent="0.25">
      <c r="A14" s="2"/>
      <c r="B14" s="3" t="s">
        <v>7</v>
      </c>
      <c r="C14" s="736"/>
      <c r="D14" s="736"/>
      <c r="E14" s="736"/>
      <c r="F14" s="736"/>
      <c r="G14" s="736"/>
      <c r="H14" s="736"/>
      <c r="I14" s="736"/>
      <c r="J14" s="736"/>
      <c r="K14" s="736"/>
      <c r="L14" s="736"/>
      <c r="M14" s="736"/>
      <c r="N14" s="736"/>
      <c r="O14" s="736"/>
      <c r="P14" s="737"/>
      <c r="Q14" s="369"/>
    </row>
    <row r="15" spans="1:17" x14ac:dyDescent="0.25">
      <c r="A15" s="2"/>
      <c r="B15" s="3" t="s">
        <v>8</v>
      </c>
      <c r="C15" s="736"/>
      <c r="D15" s="736"/>
      <c r="E15" s="736"/>
      <c r="F15" s="736"/>
      <c r="G15" s="736"/>
      <c r="H15" s="736"/>
      <c r="I15" s="736"/>
      <c r="J15" s="736"/>
      <c r="K15" s="736"/>
      <c r="L15" s="736"/>
      <c r="M15" s="736"/>
      <c r="N15" s="736"/>
      <c r="O15" s="736"/>
      <c r="P15" s="737"/>
      <c r="Q15" s="369"/>
    </row>
    <row r="16" spans="1:17" x14ac:dyDescent="0.25">
      <c r="A16" s="2"/>
      <c r="B16" s="3" t="s">
        <v>9</v>
      </c>
      <c r="C16" s="736" t="s">
        <v>339</v>
      </c>
      <c r="D16" s="736"/>
      <c r="E16" s="736"/>
      <c r="F16" s="736"/>
      <c r="G16" s="736"/>
      <c r="H16" s="736"/>
      <c r="I16" s="736"/>
      <c r="J16" s="736"/>
      <c r="K16" s="736"/>
      <c r="L16" s="736"/>
      <c r="M16" s="736"/>
      <c r="N16" s="736"/>
      <c r="O16" s="736"/>
      <c r="P16" s="737"/>
      <c r="Q16" s="369"/>
    </row>
    <row r="17" spans="1:17" x14ac:dyDescent="0.25">
      <c r="A17" s="2"/>
      <c r="B17" s="3" t="s">
        <v>10</v>
      </c>
      <c r="C17" s="736"/>
      <c r="D17" s="736"/>
      <c r="E17" s="736"/>
      <c r="F17" s="736"/>
      <c r="G17" s="736"/>
      <c r="H17" s="736"/>
      <c r="I17" s="736"/>
      <c r="J17" s="736"/>
      <c r="K17" s="736"/>
      <c r="L17" s="736"/>
      <c r="M17" s="736"/>
      <c r="N17" s="736"/>
      <c r="O17" s="736"/>
      <c r="P17" s="737"/>
      <c r="Q17" s="369"/>
    </row>
    <row r="18" spans="1:17" x14ac:dyDescent="0.25">
      <c r="A18" s="8"/>
      <c r="B18" s="9"/>
      <c r="C18" s="746"/>
      <c r="D18" s="746"/>
      <c r="E18" s="746"/>
      <c r="F18" s="746"/>
      <c r="G18" s="746"/>
      <c r="H18" s="746"/>
      <c r="I18" s="746"/>
      <c r="J18" s="746"/>
      <c r="K18" s="746"/>
      <c r="L18" s="746"/>
      <c r="M18" s="746"/>
      <c r="N18" s="746"/>
      <c r="O18" s="746"/>
      <c r="P18" s="747"/>
      <c r="Q18" s="369"/>
    </row>
    <row r="19" spans="1:17" s="10" customFormat="1" x14ac:dyDescent="0.25">
      <c r="A19" s="748" t="s">
        <v>11</v>
      </c>
      <c r="B19" s="751" t="s">
        <v>12</v>
      </c>
      <c r="C19" s="754" t="s">
        <v>305</v>
      </c>
      <c r="D19" s="755"/>
      <c r="E19" s="755"/>
      <c r="F19" s="755"/>
      <c r="G19" s="755"/>
      <c r="H19" s="755"/>
      <c r="I19" s="755"/>
      <c r="J19" s="755"/>
      <c r="K19" s="755"/>
      <c r="L19" s="755"/>
      <c r="M19" s="755"/>
      <c r="N19" s="755"/>
      <c r="O19" s="756"/>
      <c r="P19" s="751" t="s">
        <v>309</v>
      </c>
    </row>
    <row r="20" spans="1:17" s="10" customFormat="1" x14ac:dyDescent="0.25">
      <c r="A20" s="749"/>
      <c r="B20" s="752"/>
      <c r="C20" s="757" t="s">
        <v>13</v>
      </c>
      <c r="D20" s="759" t="s">
        <v>310</v>
      </c>
      <c r="E20" s="761" t="s">
        <v>311</v>
      </c>
      <c r="F20" s="763" t="s">
        <v>14</v>
      </c>
      <c r="G20" s="759" t="s">
        <v>312</v>
      </c>
      <c r="H20" s="761" t="s">
        <v>313</v>
      </c>
      <c r="I20" s="763" t="s">
        <v>15</v>
      </c>
      <c r="J20" s="759" t="s">
        <v>314</v>
      </c>
      <c r="K20" s="761" t="s">
        <v>315</v>
      </c>
      <c r="L20" s="763" t="s">
        <v>16</v>
      </c>
      <c r="M20" s="759" t="s">
        <v>316</v>
      </c>
      <c r="N20" s="761" t="s">
        <v>317</v>
      </c>
      <c r="O20" s="763" t="s">
        <v>17</v>
      </c>
      <c r="P20" s="752"/>
    </row>
    <row r="21" spans="1:17" s="11" customFormat="1" ht="70.5" customHeight="1" thickBot="1" x14ac:dyDescent="0.3">
      <c r="A21" s="750"/>
      <c r="B21" s="753"/>
      <c r="C21" s="758"/>
      <c r="D21" s="760"/>
      <c r="E21" s="762"/>
      <c r="F21" s="764"/>
      <c r="G21" s="760"/>
      <c r="H21" s="762"/>
      <c r="I21" s="764"/>
      <c r="J21" s="760"/>
      <c r="K21" s="762"/>
      <c r="L21" s="764"/>
      <c r="M21" s="760"/>
      <c r="N21" s="762"/>
      <c r="O21" s="764"/>
      <c r="P21" s="753"/>
    </row>
    <row r="22" spans="1:17" s="11" customFormat="1" ht="9" thickTop="1" x14ac:dyDescent="0.25">
      <c r="A22" s="12" t="s">
        <v>18</v>
      </c>
      <c r="B22" s="12">
        <v>2</v>
      </c>
      <c r="C22" s="12">
        <v>3</v>
      </c>
      <c r="D22" s="190">
        <v>4</v>
      </c>
      <c r="E22" s="14">
        <v>5</v>
      </c>
      <c r="F22" s="191">
        <v>6</v>
      </c>
      <c r="G22" s="190">
        <v>7</v>
      </c>
      <c r="H22" s="192">
        <v>8</v>
      </c>
      <c r="I22" s="15">
        <v>9</v>
      </c>
      <c r="J22" s="190">
        <v>10</v>
      </c>
      <c r="K22" s="165">
        <v>11</v>
      </c>
      <c r="L22" s="15">
        <v>12</v>
      </c>
      <c r="M22" s="165">
        <v>13</v>
      </c>
      <c r="N22" s="14">
        <v>14</v>
      </c>
      <c r="O22" s="15">
        <v>15</v>
      </c>
      <c r="P22" s="15">
        <v>16</v>
      </c>
    </row>
    <row r="23" spans="1:17" s="20" customFormat="1" x14ac:dyDescent="0.25">
      <c r="A23" s="16"/>
      <c r="B23" s="17" t="s">
        <v>19</v>
      </c>
      <c r="C23" s="95"/>
      <c r="D23" s="355"/>
      <c r="E23" s="19"/>
      <c r="F23" s="193"/>
      <c r="G23" s="355"/>
      <c r="H23" s="360"/>
      <c r="I23" s="194"/>
      <c r="J23" s="355"/>
      <c r="K23" s="174"/>
      <c r="L23" s="194"/>
      <c r="M23" s="174"/>
      <c r="N23" s="19"/>
      <c r="O23" s="194"/>
      <c r="P23" s="195"/>
    </row>
    <row r="24" spans="1:17" s="20" customFormat="1" ht="12.75" thickBot="1" x14ac:dyDescent="0.3">
      <c r="A24" s="21"/>
      <c r="B24" s="22" t="s">
        <v>20</v>
      </c>
      <c r="C24" s="370">
        <f>F24+I24+L24+O24</f>
        <v>849146</v>
      </c>
      <c r="D24" s="196">
        <f>SUM(D25,D28,D29,D45,D46)</f>
        <v>833200</v>
      </c>
      <c r="E24" s="24">
        <f>SUM(E25,E28,E29,E45,E46)</f>
        <v>-4100</v>
      </c>
      <c r="F24" s="197">
        <f t="shared" ref="F24:F29" si="0">D24+E24</f>
        <v>829100</v>
      </c>
      <c r="G24" s="196">
        <f>SUM(G25,G28,G46)</f>
        <v>0</v>
      </c>
      <c r="H24" s="198">
        <f>SUM(H25,H28,H46)</f>
        <v>0</v>
      </c>
      <c r="I24" s="25">
        <f>G24+H24</f>
        <v>0</v>
      </c>
      <c r="J24" s="196">
        <f>SUM(J25,J30,J46)</f>
        <v>20046</v>
      </c>
      <c r="K24" s="198">
        <f>SUM(K25,K30,K46)</f>
        <v>0</v>
      </c>
      <c r="L24" s="25">
        <f>J24+K24</f>
        <v>20046</v>
      </c>
      <c r="M24" s="166">
        <f>SUM(M25,M48)</f>
        <v>0</v>
      </c>
      <c r="N24" s="24">
        <f>SUM(N25,N48)</f>
        <v>0</v>
      </c>
      <c r="O24" s="25">
        <f>M24+N24</f>
        <v>0</v>
      </c>
      <c r="P24" s="199"/>
    </row>
    <row r="25" spans="1:17" ht="12.75" hidden="1" thickTop="1" x14ac:dyDescent="0.25">
      <c r="A25" s="26"/>
      <c r="B25" s="27" t="s">
        <v>21</v>
      </c>
      <c r="C25" s="371">
        <f>F25+I25+L25+O25</f>
        <v>0</v>
      </c>
      <c r="D25" s="200">
        <f>SUM(D26:D27)</f>
        <v>0</v>
      </c>
      <c r="E25" s="29">
        <f>SUM(E26:E27)</f>
        <v>0</v>
      </c>
      <c r="F25" s="201">
        <f t="shared" si="0"/>
        <v>0</v>
      </c>
      <c r="G25" s="200">
        <f>SUM(G26:G27)</f>
        <v>0</v>
      </c>
      <c r="H25" s="202">
        <f>SUM(H26:H27)</f>
        <v>0</v>
      </c>
      <c r="I25" s="30">
        <f>G25+H25</f>
        <v>0</v>
      </c>
      <c r="J25" s="200">
        <f>SUM(J26:J27)</f>
        <v>0</v>
      </c>
      <c r="K25" s="202">
        <f>SUM(K26:K27)</f>
        <v>0</v>
      </c>
      <c r="L25" s="30">
        <f>J25+K25</f>
        <v>0</v>
      </c>
      <c r="M25" s="167">
        <f>SUM(M26:M27)</f>
        <v>0</v>
      </c>
      <c r="N25" s="29">
        <f>SUM(N26:N27)</f>
        <v>0</v>
      </c>
      <c r="O25" s="30">
        <f>M25+N25</f>
        <v>0</v>
      </c>
      <c r="P25" s="203"/>
    </row>
    <row r="26" spans="1:17" ht="12.75" hidden="1" thickTop="1" x14ac:dyDescent="0.25">
      <c r="A26" s="31"/>
      <c r="B26" s="32" t="s">
        <v>22</v>
      </c>
      <c r="C26" s="372">
        <f>F26+I26+L26+O26</f>
        <v>0</v>
      </c>
      <c r="D26" s="204"/>
      <c r="E26" s="34"/>
      <c r="F26" s="205">
        <f t="shared" si="0"/>
        <v>0</v>
      </c>
      <c r="G26" s="204"/>
      <c r="H26" s="206"/>
      <c r="I26" s="207">
        <f>G26+H26</f>
        <v>0</v>
      </c>
      <c r="J26" s="204"/>
      <c r="K26" s="206"/>
      <c r="L26" s="207">
        <f>J26+K26</f>
        <v>0</v>
      </c>
      <c r="M26" s="175"/>
      <c r="N26" s="34"/>
      <c r="O26" s="207">
        <f>M26+N26</f>
        <v>0</v>
      </c>
      <c r="P26" s="208"/>
    </row>
    <row r="27" spans="1:17" ht="12.75" hidden="1" thickTop="1" x14ac:dyDescent="0.25">
      <c r="A27" s="35"/>
      <c r="B27" s="36" t="s">
        <v>23</v>
      </c>
      <c r="C27" s="373">
        <f>F27+I27+L27+O27</f>
        <v>0</v>
      </c>
      <c r="D27" s="209"/>
      <c r="E27" s="38"/>
      <c r="F27" s="210">
        <f t="shared" si="0"/>
        <v>0</v>
      </c>
      <c r="G27" s="209"/>
      <c r="H27" s="211"/>
      <c r="I27" s="212">
        <f>G27+H27</f>
        <v>0</v>
      </c>
      <c r="J27" s="209">
        <f>11641-11641</f>
        <v>0</v>
      </c>
      <c r="K27" s="211"/>
      <c r="L27" s="212">
        <f>J27+K27</f>
        <v>0</v>
      </c>
      <c r="M27" s="176"/>
      <c r="N27" s="38"/>
      <c r="O27" s="212">
        <f>M27+N27</f>
        <v>0</v>
      </c>
      <c r="P27" s="213"/>
    </row>
    <row r="28" spans="1:17" s="20" customFormat="1" ht="25.5" thickTop="1" thickBot="1" x14ac:dyDescent="0.3">
      <c r="A28" s="39">
        <v>19300</v>
      </c>
      <c r="B28" s="39" t="s">
        <v>24</v>
      </c>
      <c r="C28" s="374">
        <f>SUM(F28,I28)</f>
        <v>829100</v>
      </c>
      <c r="D28" s="214">
        <f>D54</f>
        <v>833200</v>
      </c>
      <c r="E28" s="41">
        <v>-4100</v>
      </c>
      <c r="F28" s="215">
        <f t="shared" si="0"/>
        <v>829100</v>
      </c>
      <c r="G28" s="214"/>
      <c r="H28" s="216"/>
      <c r="I28" s="217">
        <f>G28+H28</f>
        <v>0</v>
      </c>
      <c r="J28" s="218" t="s">
        <v>25</v>
      </c>
      <c r="K28" s="219" t="s">
        <v>25</v>
      </c>
      <c r="L28" s="43" t="s">
        <v>25</v>
      </c>
      <c r="M28" s="177" t="s">
        <v>25</v>
      </c>
      <c r="N28" s="42" t="s">
        <v>25</v>
      </c>
      <c r="O28" s="43" t="s">
        <v>25</v>
      </c>
      <c r="P28" s="220"/>
    </row>
    <row r="29" spans="1:17" s="20" customFormat="1" ht="31.5" hidden="1" customHeight="1" thickTop="1" x14ac:dyDescent="0.25">
      <c r="A29" s="44"/>
      <c r="B29" s="44" t="s">
        <v>26</v>
      </c>
      <c r="C29" s="375">
        <f>F29</f>
        <v>0</v>
      </c>
      <c r="D29" s="221"/>
      <c r="E29" s="49"/>
      <c r="F29" s="222">
        <f t="shared" si="0"/>
        <v>0</v>
      </c>
      <c r="G29" s="223" t="s">
        <v>25</v>
      </c>
      <c r="H29" s="224" t="s">
        <v>25</v>
      </c>
      <c r="I29" s="48" t="s">
        <v>25</v>
      </c>
      <c r="J29" s="223" t="s">
        <v>25</v>
      </c>
      <c r="K29" s="224" t="s">
        <v>25</v>
      </c>
      <c r="L29" s="48" t="s">
        <v>25</v>
      </c>
      <c r="M29" s="178" t="s">
        <v>25</v>
      </c>
      <c r="N29" s="47" t="s">
        <v>25</v>
      </c>
      <c r="O29" s="48" t="s">
        <v>25</v>
      </c>
      <c r="P29" s="225"/>
    </row>
    <row r="30" spans="1:17" s="20" customFormat="1" ht="36.75" thickTop="1" x14ac:dyDescent="0.25">
      <c r="A30" s="44">
        <v>21300</v>
      </c>
      <c r="B30" s="44" t="s">
        <v>27</v>
      </c>
      <c r="C30" s="375">
        <f t="shared" ref="C30:C44" si="1">L30</f>
        <v>20046</v>
      </c>
      <c r="D30" s="223" t="s">
        <v>25</v>
      </c>
      <c r="E30" s="47" t="s">
        <v>25</v>
      </c>
      <c r="F30" s="226" t="s">
        <v>25</v>
      </c>
      <c r="G30" s="223" t="s">
        <v>25</v>
      </c>
      <c r="H30" s="224" t="s">
        <v>25</v>
      </c>
      <c r="I30" s="48" t="s">
        <v>25</v>
      </c>
      <c r="J30" s="227">
        <f>SUM(J31,J35,J37,J40)</f>
        <v>20046</v>
      </c>
      <c r="K30" s="104">
        <f>SUM(K31,K35,K37,K40)</f>
        <v>0</v>
      </c>
      <c r="L30" s="112">
        <f t="shared" ref="L30:L44" si="2">J30+K30</f>
        <v>20046</v>
      </c>
      <c r="M30" s="178" t="s">
        <v>25</v>
      </c>
      <c r="N30" s="47" t="s">
        <v>25</v>
      </c>
      <c r="O30" s="48" t="s">
        <v>25</v>
      </c>
      <c r="P30" s="225"/>
    </row>
    <row r="31" spans="1:17" s="20" customFormat="1" ht="24" hidden="1" x14ac:dyDescent="0.25">
      <c r="A31" s="51">
        <v>21350</v>
      </c>
      <c r="B31" s="44" t="s">
        <v>28</v>
      </c>
      <c r="C31" s="375">
        <f t="shared" si="1"/>
        <v>0</v>
      </c>
      <c r="D31" s="223" t="s">
        <v>25</v>
      </c>
      <c r="E31" s="47" t="s">
        <v>25</v>
      </c>
      <c r="F31" s="226" t="s">
        <v>25</v>
      </c>
      <c r="G31" s="223" t="s">
        <v>25</v>
      </c>
      <c r="H31" s="224" t="s">
        <v>25</v>
      </c>
      <c r="I31" s="48" t="s">
        <v>25</v>
      </c>
      <c r="J31" s="227">
        <f>SUM(J32:J34)</f>
        <v>0</v>
      </c>
      <c r="K31" s="104">
        <f>SUM(K32:K34)</f>
        <v>0</v>
      </c>
      <c r="L31" s="112">
        <f t="shared" si="2"/>
        <v>0</v>
      </c>
      <c r="M31" s="178" t="s">
        <v>25</v>
      </c>
      <c r="N31" s="47" t="s">
        <v>25</v>
      </c>
      <c r="O31" s="48" t="s">
        <v>25</v>
      </c>
      <c r="P31" s="225"/>
    </row>
    <row r="32" spans="1:17" hidden="1" x14ac:dyDescent="0.25">
      <c r="A32" s="31">
        <v>21351</v>
      </c>
      <c r="B32" s="52" t="s">
        <v>29</v>
      </c>
      <c r="C32" s="376">
        <f t="shared" si="1"/>
        <v>0</v>
      </c>
      <c r="D32" s="228" t="s">
        <v>25</v>
      </c>
      <c r="E32" s="54" t="s">
        <v>25</v>
      </c>
      <c r="F32" s="229" t="s">
        <v>25</v>
      </c>
      <c r="G32" s="228" t="s">
        <v>25</v>
      </c>
      <c r="H32" s="230" t="s">
        <v>25</v>
      </c>
      <c r="I32" s="56" t="s">
        <v>25</v>
      </c>
      <c r="J32" s="231"/>
      <c r="K32" s="232"/>
      <c r="L32" s="114">
        <f t="shared" si="2"/>
        <v>0</v>
      </c>
      <c r="M32" s="233" t="s">
        <v>25</v>
      </c>
      <c r="N32" s="54" t="s">
        <v>25</v>
      </c>
      <c r="O32" s="56" t="s">
        <v>25</v>
      </c>
      <c r="P32" s="208"/>
    </row>
    <row r="33" spans="1:16" hidden="1" x14ac:dyDescent="0.25">
      <c r="A33" s="35">
        <v>21352</v>
      </c>
      <c r="B33" s="57" t="s">
        <v>30</v>
      </c>
      <c r="C33" s="311">
        <f t="shared" si="1"/>
        <v>0</v>
      </c>
      <c r="D33" s="234" t="s">
        <v>25</v>
      </c>
      <c r="E33" s="59" t="s">
        <v>25</v>
      </c>
      <c r="F33" s="235" t="s">
        <v>25</v>
      </c>
      <c r="G33" s="234" t="s">
        <v>25</v>
      </c>
      <c r="H33" s="236" t="s">
        <v>25</v>
      </c>
      <c r="I33" s="61" t="s">
        <v>25</v>
      </c>
      <c r="J33" s="237"/>
      <c r="K33" s="238"/>
      <c r="L33" s="110">
        <f t="shared" si="2"/>
        <v>0</v>
      </c>
      <c r="M33" s="239" t="s">
        <v>25</v>
      </c>
      <c r="N33" s="59" t="s">
        <v>25</v>
      </c>
      <c r="O33" s="61" t="s">
        <v>25</v>
      </c>
      <c r="P33" s="213"/>
    </row>
    <row r="34" spans="1:16" ht="24" hidden="1" x14ac:dyDescent="0.25">
      <c r="A34" s="35">
        <v>21359</v>
      </c>
      <c r="B34" s="57" t="s">
        <v>31</v>
      </c>
      <c r="C34" s="311">
        <f t="shared" si="1"/>
        <v>0</v>
      </c>
      <c r="D34" s="234" t="s">
        <v>25</v>
      </c>
      <c r="E34" s="59" t="s">
        <v>25</v>
      </c>
      <c r="F34" s="235" t="s">
        <v>25</v>
      </c>
      <c r="G34" s="234" t="s">
        <v>25</v>
      </c>
      <c r="H34" s="236" t="s">
        <v>25</v>
      </c>
      <c r="I34" s="61" t="s">
        <v>25</v>
      </c>
      <c r="J34" s="237"/>
      <c r="K34" s="238"/>
      <c r="L34" s="110">
        <f t="shared" si="2"/>
        <v>0</v>
      </c>
      <c r="M34" s="239" t="s">
        <v>25</v>
      </c>
      <c r="N34" s="59" t="s">
        <v>25</v>
      </c>
      <c r="O34" s="61" t="s">
        <v>25</v>
      </c>
      <c r="P34" s="213"/>
    </row>
    <row r="35" spans="1:16" s="20" customFormat="1" ht="36" hidden="1" x14ac:dyDescent="0.25">
      <c r="A35" s="51">
        <v>21370</v>
      </c>
      <c r="B35" s="44" t="s">
        <v>32</v>
      </c>
      <c r="C35" s="375">
        <f t="shared" si="1"/>
        <v>0</v>
      </c>
      <c r="D35" s="223" t="s">
        <v>25</v>
      </c>
      <c r="E35" s="47" t="s">
        <v>25</v>
      </c>
      <c r="F35" s="226" t="s">
        <v>25</v>
      </c>
      <c r="G35" s="223" t="s">
        <v>25</v>
      </c>
      <c r="H35" s="224" t="s">
        <v>25</v>
      </c>
      <c r="I35" s="48" t="s">
        <v>25</v>
      </c>
      <c r="J35" s="227">
        <f>SUM(J36)</f>
        <v>0</v>
      </c>
      <c r="K35" s="104">
        <f>SUM(K36)</f>
        <v>0</v>
      </c>
      <c r="L35" s="112">
        <f t="shared" si="2"/>
        <v>0</v>
      </c>
      <c r="M35" s="178" t="s">
        <v>25</v>
      </c>
      <c r="N35" s="47" t="s">
        <v>25</v>
      </c>
      <c r="O35" s="48" t="s">
        <v>25</v>
      </c>
      <c r="P35" s="225"/>
    </row>
    <row r="36" spans="1:16" ht="36" hidden="1" x14ac:dyDescent="0.25">
      <c r="A36" s="62">
        <v>21379</v>
      </c>
      <c r="B36" s="63" t="s">
        <v>33</v>
      </c>
      <c r="C36" s="322">
        <f t="shared" si="1"/>
        <v>0</v>
      </c>
      <c r="D36" s="240" t="s">
        <v>25</v>
      </c>
      <c r="E36" s="65" t="s">
        <v>25</v>
      </c>
      <c r="F36" s="72" t="s">
        <v>25</v>
      </c>
      <c r="G36" s="240" t="s">
        <v>25</v>
      </c>
      <c r="H36" s="241" t="s">
        <v>25</v>
      </c>
      <c r="I36" s="67" t="s">
        <v>25</v>
      </c>
      <c r="J36" s="242"/>
      <c r="K36" s="243"/>
      <c r="L36" s="244">
        <f t="shared" si="2"/>
        <v>0</v>
      </c>
      <c r="M36" s="245" t="s">
        <v>25</v>
      </c>
      <c r="N36" s="65" t="s">
        <v>25</v>
      </c>
      <c r="O36" s="67" t="s">
        <v>25</v>
      </c>
      <c r="P36" s="246"/>
    </row>
    <row r="37" spans="1:16" s="20" customFormat="1" hidden="1" x14ac:dyDescent="0.25">
      <c r="A37" s="51">
        <v>21380</v>
      </c>
      <c r="B37" s="44" t="s">
        <v>34</v>
      </c>
      <c r="C37" s="375">
        <f t="shared" si="1"/>
        <v>0</v>
      </c>
      <c r="D37" s="223" t="s">
        <v>25</v>
      </c>
      <c r="E37" s="47" t="s">
        <v>25</v>
      </c>
      <c r="F37" s="226" t="s">
        <v>25</v>
      </c>
      <c r="G37" s="223" t="s">
        <v>25</v>
      </c>
      <c r="H37" s="224" t="s">
        <v>25</v>
      </c>
      <c r="I37" s="48" t="s">
        <v>25</v>
      </c>
      <c r="J37" s="227">
        <f>SUM(J38:J39)</f>
        <v>0</v>
      </c>
      <c r="K37" s="104">
        <f>SUM(K38:K39)</f>
        <v>0</v>
      </c>
      <c r="L37" s="112">
        <f t="shared" si="2"/>
        <v>0</v>
      </c>
      <c r="M37" s="178" t="s">
        <v>25</v>
      </c>
      <c r="N37" s="47" t="s">
        <v>25</v>
      </c>
      <c r="O37" s="48" t="s">
        <v>25</v>
      </c>
      <c r="P37" s="225"/>
    </row>
    <row r="38" spans="1:16" hidden="1" x14ac:dyDescent="0.25">
      <c r="A38" s="32">
        <v>21381</v>
      </c>
      <c r="B38" s="52" t="s">
        <v>35</v>
      </c>
      <c r="C38" s="376">
        <f t="shared" si="1"/>
        <v>0</v>
      </c>
      <c r="D38" s="228" t="s">
        <v>25</v>
      </c>
      <c r="E38" s="54" t="s">
        <v>25</v>
      </c>
      <c r="F38" s="229" t="s">
        <v>25</v>
      </c>
      <c r="G38" s="228" t="s">
        <v>25</v>
      </c>
      <c r="H38" s="230" t="s">
        <v>25</v>
      </c>
      <c r="I38" s="56" t="s">
        <v>25</v>
      </c>
      <c r="J38" s="231"/>
      <c r="K38" s="232"/>
      <c r="L38" s="114">
        <f t="shared" si="2"/>
        <v>0</v>
      </c>
      <c r="M38" s="233" t="s">
        <v>25</v>
      </c>
      <c r="N38" s="54" t="s">
        <v>25</v>
      </c>
      <c r="O38" s="56" t="s">
        <v>25</v>
      </c>
      <c r="P38" s="208"/>
    </row>
    <row r="39" spans="1:16" ht="24" hidden="1" x14ac:dyDescent="0.25">
      <c r="A39" s="36">
        <v>21383</v>
      </c>
      <c r="B39" s="57" t="s">
        <v>36</v>
      </c>
      <c r="C39" s="311">
        <f t="shared" si="1"/>
        <v>0</v>
      </c>
      <c r="D39" s="234" t="s">
        <v>25</v>
      </c>
      <c r="E39" s="59" t="s">
        <v>25</v>
      </c>
      <c r="F39" s="235" t="s">
        <v>25</v>
      </c>
      <c r="G39" s="234" t="s">
        <v>25</v>
      </c>
      <c r="H39" s="236" t="s">
        <v>25</v>
      </c>
      <c r="I39" s="61" t="s">
        <v>25</v>
      </c>
      <c r="J39" s="237"/>
      <c r="K39" s="238"/>
      <c r="L39" s="110">
        <f t="shared" si="2"/>
        <v>0</v>
      </c>
      <c r="M39" s="239" t="s">
        <v>25</v>
      </c>
      <c r="N39" s="59" t="s">
        <v>25</v>
      </c>
      <c r="O39" s="61" t="s">
        <v>25</v>
      </c>
      <c r="P39" s="213"/>
    </row>
    <row r="40" spans="1:16" s="20" customFormat="1" ht="24" x14ac:dyDescent="0.25">
      <c r="A40" s="51">
        <v>21390</v>
      </c>
      <c r="B40" s="44" t="s">
        <v>37</v>
      </c>
      <c r="C40" s="375">
        <f t="shared" si="1"/>
        <v>20046</v>
      </c>
      <c r="D40" s="223" t="s">
        <v>25</v>
      </c>
      <c r="E40" s="47" t="s">
        <v>25</v>
      </c>
      <c r="F40" s="226" t="s">
        <v>25</v>
      </c>
      <c r="G40" s="223" t="s">
        <v>25</v>
      </c>
      <c r="H40" s="224" t="s">
        <v>25</v>
      </c>
      <c r="I40" s="48" t="s">
        <v>25</v>
      </c>
      <c r="J40" s="227">
        <f>SUM(J41:J44)</f>
        <v>20046</v>
      </c>
      <c r="K40" s="104">
        <f>SUM(K41:K44)</f>
        <v>0</v>
      </c>
      <c r="L40" s="112">
        <f t="shared" si="2"/>
        <v>20046</v>
      </c>
      <c r="M40" s="178" t="s">
        <v>25</v>
      </c>
      <c r="N40" s="47" t="s">
        <v>25</v>
      </c>
      <c r="O40" s="48" t="s">
        <v>25</v>
      </c>
      <c r="P40" s="225"/>
    </row>
    <row r="41" spans="1:16" ht="24" hidden="1" x14ac:dyDescent="0.25">
      <c r="A41" s="32">
        <v>21391</v>
      </c>
      <c r="B41" s="52" t="s">
        <v>38</v>
      </c>
      <c r="C41" s="376">
        <f t="shared" si="1"/>
        <v>0</v>
      </c>
      <c r="D41" s="228" t="s">
        <v>25</v>
      </c>
      <c r="E41" s="54" t="s">
        <v>25</v>
      </c>
      <c r="F41" s="229" t="s">
        <v>25</v>
      </c>
      <c r="G41" s="228" t="s">
        <v>25</v>
      </c>
      <c r="H41" s="230" t="s">
        <v>25</v>
      </c>
      <c r="I41" s="56" t="s">
        <v>25</v>
      </c>
      <c r="J41" s="231"/>
      <c r="K41" s="232"/>
      <c r="L41" s="114">
        <f t="shared" si="2"/>
        <v>0</v>
      </c>
      <c r="M41" s="233" t="s">
        <v>25</v>
      </c>
      <c r="N41" s="54" t="s">
        <v>25</v>
      </c>
      <c r="O41" s="56" t="s">
        <v>25</v>
      </c>
      <c r="P41" s="208"/>
    </row>
    <row r="42" spans="1:16" hidden="1" x14ac:dyDescent="0.25">
      <c r="A42" s="36">
        <v>21393</v>
      </c>
      <c r="B42" s="57" t="s">
        <v>39</v>
      </c>
      <c r="C42" s="311">
        <f t="shared" si="1"/>
        <v>0</v>
      </c>
      <c r="D42" s="234" t="s">
        <v>25</v>
      </c>
      <c r="E42" s="59" t="s">
        <v>25</v>
      </c>
      <c r="F42" s="235" t="s">
        <v>25</v>
      </c>
      <c r="G42" s="234" t="s">
        <v>25</v>
      </c>
      <c r="H42" s="236" t="s">
        <v>25</v>
      </c>
      <c r="I42" s="61" t="s">
        <v>25</v>
      </c>
      <c r="J42" s="237"/>
      <c r="K42" s="238"/>
      <c r="L42" s="110">
        <f t="shared" si="2"/>
        <v>0</v>
      </c>
      <c r="M42" s="239" t="s">
        <v>25</v>
      </c>
      <c r="N42" s="59" t="s">
        <v>25</v>
      </c>
      <c r="O42" s="61" t="s">
        <v>25</v>
      </c>
      <c r="P42" s="213"/>
    </row>
    <row r="43" spans="1:16" hidden="1" x14ac:dyDescent="0.25">
      <c r="A43" s="36">
        <v>21395</v>
      </c>
      <c r="B43" s="57" t="s">
        <v>40</v>
      </c>
      <c r="C43" s="311">
        <f t="shared" si="1"/>
        <v>0</v>
      </c>
      <c r="D43" s="234" t="s">
        <v>25</v>
      </c>
      <c r="E43" s="59" t="s">
        <v>25</v>
      </c>
      <c r="F43" s="235" t="s">
        <v>25</v>
      </c>
      <c r="G43" s="234" t="s">
        <v>25</v>
      </c>
      <c r="H43" s="236" t="s">
        <v>25</v>
      </c>
      <c r="I43" s="61" t="s">
        <v>25</v>
      </c>
      <c r="J43" s="237"/>
      <c r="K43" s="238"/>
      <c r="L43" s="110">
        <f t="shared" si="2"/>
        <v>0</v>
      </c>
      <c r="M43" s="239" t="s">
        <v>25</v>
      </c>
      <c r="N43" s="59" t="s">
        <v>25</v>
      </c>
      <c r="O43" s="61" t="s">
        <v>25</v>
      </c>
      <c r="P43" s="213"/>
    </row>
    <row r="44" spans="1:16" ht="24" x14ac:dyDescent="0.25">
      <c r="A44" s="36">
        <v>21399</v>
      </c>
      <c r="B44" s="57" t="s">
        <v>41</v>
      </c>
      <c r="C44" s="311">
        <f t="shared" si="1"/>
        <v>20046</v>
      </c>
      <c r="D44" s="234" t="s">
        <v>25</v>
      </c>
      <c r="E44" s="59" t="s">
        <v>25</v>
      </c>
      <c r="F44" s="235" t="s">
        <v>25</v>
      </c>
      <c r="G44" s="234" t="s">
        <v>25</v>
      </c>
      <c r="H44" s="236" t="s">
        <v>25</v>
      </c>
      <c r="I44" s="61" t="s">
        <v>25</v>
      </c>
      <c r="J44" s="237">
        <f>18870+1176</f>
        <v>20046</v>
      </c>
      <c r="K44" s="238"/>
      <c r="L44" s="110">
        <f t="shared" si="2"/>
        <v>20046</v>
      </c>
      <c r="M44" s="239" t="s">
        <v>25</v>
      </c>
      <c r="N44" s="59" t="s">
        <v>25</v>
      </c>
      <c r="O44" s="61" t="s">
        <v>25</v>
      </c>
      <c r="P44" s="213"/>
    </row>
    <row r="45" spans="1:16" s="20" customFormat="1" ht="34.5" hidden="1" customHeight="1" x14ac:dyDescent="0.25">
      <c r="A45" s="51">
        <v>21420</v>
      </c>
      <c r="B45" s="44" t="s">
        <v>42</v>
      </c>
      <c r="C45" s="377">
        <f>F45</f>
        <v>0</v>
      </c>
      <c r="D45" s="247"/>
      <c r="E45" s="46"/>
      <c r="F45" s="222">
        <f>D45+E45</f>
        <v>0</v>
      </c>
      <c r="G45" s="223" t="s">
        <v>25</v>
      </c>
      <c r="H45" s="224" t="s">
        <v>25</v>
      </c>
      <c r="I45" s="48" t="s">
        <v>25</v>
      </c>
      <c r="J45" s="223" t="s">
        <v>25</v>
      </c>
      <c r="K45" s="224" t="s">
        <v>25</v>
      </c>
      <c r="L45" s="48" t="s">
        <v>25</v>
      </c>
      <c r="M45" s="178" t="s">
        <v>25</v>
      </c>
      <c r="N45" s="47" t="s">
        <v>25</v>
      </c>
      <c r="O45" s="48" t="s">
        <v>25</v>
      </c>
      <c r="P45" s="225"/>
    </row>
    <row r="46" spans="1:16" s="20" customFormat="1" ht="24" hidden="1" x14ac:dyDescent="0.25">
      <c r="A46" s="69">
        <v>21490</v>
      </c>
      <c r="B46" s="70" t="s">
        <v>43</v>
      </c>
      <c r="C46" s="377">
        <f>F46+I46+L46</f>
        <v>0</v>
      </c>
      <c r="D46" s="248">
        <f>D47</f>
        <v>0</v>
      </c>
      <c r="E46" s="71">
        <f>E47</f>
        <v>0</v>
      </c>
      <c r="F46" s="249">
        <f>D46+E46</f>
        <v>0</v>
      </c>
      <c r="G46" s="248">
        <f>G47</f>
        <v>0</v>
      </c>
      <c r="H46" s="250">
        <f t="shared" ref="H46:K46" si="3">H47</f>
        <v>0</v>
      </c>
      <c r="I46" s="251">
        <f>G46+H46</f>
        <v>0</v>
      </c>
      <c r="J46" s="248">
        <f>J47</f>
        <v>0</v>
      </c>
      <c r="K46" s="250">
        <f t="shared" si="3"/>
        <v>0</v>
      </c>
      <c r="L46" s="251">
        <f>J46+K46</f>
        <v>0</v>
      </c>
      <c r="M46" s="178" t="s">
        <v>25</v>
      </c>
      <c r="N46" s="47" t="s">
        <v>25</v>
      </c>
      <c r="O46" s="48" t="s">
        <v>25</v>
      </c>
      <c r="P46" s="225"/>
    </row>
    <row r="47" spans="1:16" s="20" customFormat="1" ht="24" hidden="1" x14ac:dyDescent="0.25">
      <c r="A47" s="36">
        <v>21499</v>
      </c>
      <c r="B47" s="57" t="s">
        <v>44</v>
      </c>
      <c r="C47" s="378">
        <f>F47+I47+L47</f>
        <v>0</v>
      </c>
      <c r="D47" s="204"/>
      <c r="E47" s="34"/>
      <c r="F47" s="205">
        <f>D47+E47</f>
        <v>0</v>
      </c>
      <c r="G47" s="253"/>
      <c r="H47" s="206"/>
      <c r="I47" s="207">
        <f>G47+H47</f>
        <v>0</v>
      </c>
      <c r="J47" s="204"/>
      <c r="K47" s="206"/>
      <c r="L47" s="207">
        <f>J47+K47</f>
        <v>0</v>
      </c>
      <c r="M47" s="245" t="s">
        <v>25</v>
      </c>
      <c r="N47" s="65" t="s">
        <v>25</v>
      </c>
      <c r="O47" s="67" t="s">
        <v>25</v>
      </c>
      <c r="P47" s="246"/>
    </row>
    <row r="48" spans="1:16" ht="24" hidden="1" x14ac:dyDescent="0.25">
      <c r="A48" s="73">
        <v>23000</v>
      </c>
      <c r="B48" s="74" t="s">
        <v>45</v>
      </c>
      <c r="C48" s="377">
        <f>O48</f>
        <v>0</v>
      </c>
      <c r="D48" s="254" t="s">
        <v>25</v>
      </c>
      <c r="E48" s="76" t="s">
        <v>25</v>
      </c>
      <c r="F48" s="255" t="s">
        <v>25</v>
      </c>
      <c r="G48" s="254" t="s">
        <v>25</v>
      </c>
      <c r="H48" s="256" t="s">
        <v>25</v>
      </c>
      <c r="I48" s="257" t="s">
        <v>25</v>
      </c>
      <c r="J48" s="254" t="s">
        <v>25</v>
      </c>
      <c r="K48" s="256" t="s">
        <v>25</v>
      </c>
      <c r="L48" s="257" t="s">
        <v>25</v>
      </c>
      <c r="M48" s="169">
        <f>SUM(M49:M50)</f>
        <v>0</v>
      </c>
      <c r="N48" s="75">
        <f>SUM(N49:N50)</f>
        <v>0</v>
      </c>
      <c r="O48" s="258">
        <f>M48+N48</f>
        <v>0</v>
      </c>
      <c r="P48" s="225"/>
    </row>
    <row r="49" spans="1:16" ht="24" hidden="1" x14ac:dyDescent="0.25">
      <c r="A49" s="77">
        <v>23410</v>
      </c>
      <c r="B49" s="78" t="s">
        <v>46</v>
      </c>
      <c r="C49" s="379">
        <f>O49</f>
        <v>0</v>
      </c>
      <c r="D49" s="259" t="s">
        <v>25</v>
      </c>
      <c r="E49" s="79" t="s">
        <v>25</v>
      </c>
      <c r="F49" s="260" t="s">
        <v>25</v>
      </c>
      <c r="G49" s="259" t="s">
        <v>25</v>
      </c>
      <c r="H49" s="261" t="s">
        <v>25</v>
      </c>
      <c r="I49" s="262" t="s">
        <v>25</v>
      </c>
      <c r="J49" s="259" t="s">
        <v>25</v>
      </c>
      <c r="K49" s="261" t="s">
        <v>25</v>
      </c>
      <c r="L49" s="262" t="s">
        <v>25</v>
      </c>
      <c r="M49" s="263"/>
      <c r="N49" s="264"/>
      <c r="O49" s="160">
        <f>M49+N49</f>
        <v>0</v>
      </c>
      <c r="P49" s="265"/>
    </row>
    <row r="50" spans="1:16" ht="24" hidden="1" x14ac:dyDescent="0.25">
      <c r="A50" s="77">
        <v>23510</v>
      </c>
      <c r="B50" s="78" t="s">
        <v>47</v>
      </c>
      <c r="C50" s="379">
        <f>O50</f>
        <v>0</v>
      </c>
      <c r="D50" s="259" t="s">
        <v>25</v>
      </c>
      <c r="E50" s="79" t="s">
        <v>25</v>
      </c>
      <c r="F50" s="260" t="s">
        <v>25</v>
      </c>
      <c r="G50" s="259" t="s">
        <v>25</v>
      </c>
      <c r="H50" s="261" t="s">
        <v>25</v>
      </c>
      <c r="I50" s="262" t="s">
        <v>25</v>
      </c>
      <c r="J50" s="259" t="s">
        <v>25</v>
      </c>
      <c r="K50" s="261" t="s">
        <v>25</v>
      </c>
      <c r="L50" s="262" t="s">
        <v>25</v>
      </c>
      <c r="M50" s="263"/>
      <c r="N50" s="264"/>
      <c r="O50" s="160">
        <f>M50+N50</f>
        <v>0</v>
      </c>
      <c r="P50" s="265"/>
    </row>
    <row r="51" spans="1:16" x14ac:dyDescent="0.25">
      <c r="A51" s="81"/>
      <c r="B51" s="78"/>
      <c r="C51" s="380"/>
      <c r="D51" s="356"/>
      <c r="E51" s="357"/>
      <c r="F51" s="266"/>
      <c r="G51" s="356"/>
      <c r="H51" s="361"/>
      <c r="I51" s="262"/>
      <c r="J51" s="363"/>
      <c r="K51" s="364"/>
      <c r="L51" s="160"/>
      <c r="M51" s="263"/>
      <c r="N51" s="264"/>
      <c r="O51" s="160"/>
      <c r="P51" s="265"/>
    </row>
    <row r="52" spans="1:16" s="20" customFormat="1" x14ac:dyDescent="0.25">
      <c r="A52" s="83"/>
      <c r="B52" s="84" t="s">
        <v>48</v>
      </c>
      <c r="C52" s="381"/>
      <c r="D52" s="358"/>
      <c r="E52" s="359"/>
      <c r="F52" s="267"/>
      <c r="G52" s="358"/>
      <c r="H52" s="362"/>
      <c r="I52" s="161"/>
      <c r="J52" s="358"/>
      <c r="K52" s="362"/>
      <c r="L52" s="161"/>
      <c r="M52" s="365"/>
      <c r="N52" s="359"/>
      <c r="O52" s="161"/>
      <c r="P52" s="268"/>
    </row>
    <row r="53" spans="1:16" s="20" customFormat="1" ht="12.75" thickBot="1" x14ac:dyDescent="0.3">
      <c r="A53" s="86"/>
      <c r="B53" s="21" t="s">
        <v>49</v>
      </c>
      <c r="C53" s="382">
        <f t="shared" ref="C53:C116" si="4">F53+I53+L53+O53</f>
        <v>849146</v>
      </c>
      <c r="D53" s="269">
        <f>SUM(D54,D284)</f>
        <v>833200</v>
      </c>
      <c r="E53" s="88">
        <f>SUM(E54,E284)</f>
        <v>-4100</v>
      </c>
      <c r="F53" s="270">
        <f t="shared" ref="F53:F117" si="5">D53+E53</f>
        <v>829100</v>
      </c>
      <c r="G53" s="269">
        <f>SUM(G54,G284)</f>
        <v>0</v>
      </c>
      <c r="H53" s="271">
        <f>SUM(H54,H284)</f>
        <v>0</v>
      </c>
      <c r="I53" s="89">
        <f t="shared" ref="I53:I117" si="6">G53+H53</f>
        <v>0</v>
      </c>
      <c r="J53" s="269">
        <f>SUM(J54,J284)</f>
        <v>20046</v>
      </c>
      <c r="K53" s="271">
        <f>SUM(K54,K284)</f>
        <v>0</v>
      </c>
      <c r="L53" s="89">
        <f t="shared" ref="L53:L117" si="7">J53+K53</f>
        <v>20046</v>
      </c>
      <c r="M53" s="163">
        <f>SUM(M54,M284)</f>
        <v>0</v>
      </c>
      <c r="N53" s="88">
        <f>SUM(N54,N284)</f>
        <v>0</v>
      </c>
      <c r="O53" s="89">
        <f t="shared" ref="O53:O117" si="8">M53+N53</f>
        <v>0</v>
      </c>
      <c r="P53" s="199"/>
    </row>
    <row r="54" spans="1:16" s="20" customFormat="1" ht="36.75" thickTop="1" x14ac:dyDescent="0.25">
      <c r="A54" s="90"/>
      <c r="B54" s="91" t="s">
        <v>50</v>
      </c>
      <c r="C54" s="383">
        <f t="shared" si="4"/>
        <v>849146</v>
      </c>
      <c r="D54" s="272">
        <f>SUM(D55,D197)</f>
        <v>833200</v>
      </c>
      <c r="E54" s="93">
        <f>SUM(E55,E197)</f>
        <v>-4100</v>
      </c>
      <c r="F54" s="273">
        <f t="shared" si="5"/>
        <v>829100</v>
      </c>
      <c r="G54" s="272">
        <f>SUM(G55,G197)</f>
        <v>0</v>
      </c>
      <c r="H54" s="274">
        <f>SUM(H55,H197)</f>
        <v>0</v>
      </c>
      <c r="I54" s="94">
        <f t="shared" si="6"/>
        <v>0</v>
      </c>
      <c r="J54" s="272">
        <f>SUM(J55,J197)</f>
        <v>20046</v>
      </c>
      <c r="K54" s="274">
        <f>SUM(K55,K197)</f>
        <v>0</v>
      </c>
      <c r="L54" s="94">
        <f t="shared" si="7"/>
        <v>20046</v>
      </c>
      <c r="M54" s="170">
        <f>SUM(M55,M197)</f>
        <v>0</v>
      </c>
      <c r="N54" s="93">
        <f>SUM(N55,N197)</f>
        <v>0</v>
      </c>
      <c r="O54" s="94">
        <f t="shared" si="8"/>
        <v>0</v>
      </c>
      <c r="P54" s="275"/>
    </row>
    <row r="55" spans="1:16" s="20" customFormat="1" ht="24" x14ac:dyDescent="0.25">
      <c r="A55" s="95"/>
      <c r="B55" s="16" t="s">
        <v>51</v>
      </c>
      <c r="C55" s="384">
        <f t="shared" si="4"/>
        <v>836146</v>
      </c>
      <c r="D55" s="276">
        <f>SUM(D56,D78,D176,D190)</f>
        <v>820200</v>
      </c>
      <c r="E55" s="97">
        <f>SUM(E56,E78,E176,E190)</f>
        <v>-4100</v>
      </c>
      <c r="F55" s="277">
        <f t="shared" si="5"/>
        <v>816100</v>
      </c>
      <c r="G55" s="276">
        <f>SUM(G56,G78,G176,G190)</f>
        <v>0</v>
      </c>
      <c r="H55" s="278">
        <f>SUM(H56,H78,H176,H190)</f>
        <v>0</v>
      </c>
      <c r="I55" s="98">
        <f t="shared" si="6"/>
        <v>0</v>
      </c>
      <c r="J55" s="276">
        <f>SUM(J56,J78,J176,J190)</f>
        <v>20046</v>
      </c>
      <c r="K55" s="278">
        <f>SUM(K56,K78,K176,K190)</f>
        <v>0</v>
      </c>
      <c r="L55" s="98">
        <f t="shared" si="7"/>
        <v>20046</v>
      </c>
      <c r="M55" s="171">
        <f>SUM(M56,M78,M176,M190)</f>
        <v>0</v>
      </c>
      <c r="N55" s="97">
        <f>SUM(N56,N78,N176,N190)</f>
        <v>0</v>
      </c>
      <c r="O55" s="98">
        <f t="shared" si="8"/>
        <v>0</v>
      </c>
      <c r="P55" s="279"/>
    </row>
    <row r="56" spans="1:16" s="20" customFormat="1" x14ac:dyDescent="0.25">
      <c r="A56" s="99">
        <v>1000</v>
      </c>
      <c r="B56" s="99" t="s">
        <v>52</v>
      </c>
      <c r="C56" s="385">
        <f t="shared" si="4"/>
        <v>645332</v>
      </c>
      <c r="D56" s="280">
        <f>SUM(D57,D70)</f>
        <v>649432</v>
      </c>
      <c r="E56" s="101">
        <f>SUM(E57,E70)</f>
        <v>-4100</v>
      </c>
      <c r="F56" s="281">
        <f t="shared" si="5"/>
        <v>645332</v>
      </c>
      <c r="G56" s="280">
        <f>SUM(G57,G70)</f>
        <v>0</v>
      </c>
      <c r="H56" s="282">
        <f>SUM(H57,H70)</f>
        <v>0</v>
      </c>
      <c r="I56" s="102">
        <f t="shared" si="6"/>
        <v>0</v>
      </c>
      <c r="J56" s="280">
        <f>SUM(J57,J70)</f>
        <v>0</v>
      </c>
      <c r="K56" s="282">
        <f>SUM(K57,K70)</f>
        <v>0</v>
      </c>
      <c r="L56" s="102">
        <f t="shared" si="7"/>
        <v>0</v>
      </c>
      <c r="M56" s="133">
        <f>SUM(M57,M70)</f>
        <v>0</v>
      </c>
      <c r="N56" s="101">
        <f>SUM(N57,N70)</f>
        <v>0</v>
      </c>
      <c r="O56" s="102">
        <f t="shared" si="8"/>
        <v>0</v>
      </c>
      <c r="P56" s="366"/>
    </row>
    <row r="57" spans="1:16" x14ac:dyDescent="0.25">
      <c r="A57" s="44">
        <v>1100</v>
      </c>
      <c r="B57" s="103" t="s">
        <v>53</v>
      </c>
      <c r="C57" s="375">
        <f t="shared" si="4"/>
        <v>507020</v>
      </c>
      <c r="D57" s="227">
        <f>SUM(D58,D61,D69)</f>
        <v>511120</v>
      </c>
      <c r="E57" s="50">
        <f>SUM(E58,E61,E69)</f>
        <v>-4100</v>
      </c>
      <c r="F57" s="283">
        <f t="shared" si="5"/>
        <v>507020</v>
      </c>
      <c r="G57" s="227">
        <f>SUM(G58,G61,G69)</f>
        <v>0</v>
      </c>
      <c r="H57" s="104">
        <f>SUM(H58,H61,H69)</f>
        <v>0</v>
      </c>
      <c r="I57" s="112">
        <f t="shared" si="6"/>
        <v>0</v>
      </c>
      <c r="J57" s="227">
        <f>SUM(J58,J61,J69)</f>
        <v>0</v>
      </c>
      <c r="K57" s="104">
        <f>SUM(K58,K61,K69)</f>
        <v>0</v>
      </c>
      <c r="L57" s="112">
        <f t="shared" si="7"/>
        <v>0</v>
      </c>
      <c r="M57" s="134">
        <f>SUM(M58,M61,M69)</f>
        <v>0</v>
      </c>
      <c r="N57" s="126">
        <f>SUM(N58,N61,N69)</f>
        <v>0</v>
      </c>
      <c r="O57" s="284">
        <f t="shared" si="8"/>
        <v>0</v>
      </c>
      <c r="P57" s="285"/>
    </row>
    <row r="58" spans="1:16" x14ac:dyDescent="0.25">
      <c r="A58" s="105">
        <v>1110</v>
      </c>
      <c r="B58" s="78" t="s">
        <v>54</v>
      </c>
      <c r="C58" s="380">
        <f t="shared" si="4"/>
        <v>448459</v>
      </c>
      <c r="D58" s="127">
        <f>SUM(D59:D60)</f>
        <v>448459</v>
      </c>
      <c r="E58" s="106">
        <f>SUM(E59:E60)</f>
        <v>0</v>
      </c>
      <c r="F58" s="286">
        <f t="shared" si="5"/>
        <v>448459</v>
      </c>
      <c r="G58" s="127">
        <f>SUM(G59:G60)</f>
        <v>0</v>
      </c>
      <c r="H58" s="172">
        <f>SUM(H59:H60)</f>
        <v>0</v>
      </c>
      <c r="I58" s="107">
        <f t="shared" si="6"/>
        <v>0</v>
      </c>
      <c r="J58" s="127">
        <f>SUM(J59:J60)</f>
        <v>0</v>
      </c>
      <c r="K58" s="172">
        <f>SUM(K59:K60)</f>
        <v>0</v>
      </c>
      <c r="L58" s="107">
        <f t="shared" si="7"/>
        <v>0</v>
      </c>
      <c r="M58" s="132">
        <f>SUM(M59:M60)</f>
        <v>0</v>
      </c>
      <c r="N58" s="106">
        <f>SUM(N59:N60)</f>
        <v>0</v>
      </c>
      <c r="O58" s="107">
        <f t="shared" si="8"/>
        <v>0</v>
      </c>
      <c r="P58" s="265"/>
    </row>
    <row r="59" spans="1:16" x14ac:dyDescent="0.25">
      <c r="A59" s="32">
        <v>1111</v>
      </c>
      <c r="B59" s="52" t="s">
        <v>55</v>
      </c>
      <c r="C59" s="376">
        <f t="shared" si="4"/>
        <v>32962</v>
      </c>
      <c r="D59" s="231">
        <v>32962</v>
      </c>
      <c r="E59" s="55"/>
      <c r="F59" s="287">
        <f t="shared" si="5"/>
        <v>32962</v>
      </c>
      <c r="G59" s="231"/>
      <c r="H59" s="232"/>
      <c r="I59" s="114">
        <f t="shared" si="6"/>
        <v>0</v>
      </c>
      <c r="J59" s="231">
        <v>0</v>
      </c>
      <c r="K59" s="232"/>
      <c r="L59" s="114">
        <f t="shared" si="7"/>
        <v>0</v>
      </c>
      <c r="M59" s="179"/>
      <c r="N59" s="55"/>
      <c r="O59" s="114">
        <f t="shared" si="8"/>
        <v>0</v>
      </c>
      <c r="P59" s="208"/>
    </row>
    <row r="60" spans="1:16" ht="24" x14ac:dyDescent="0.25">
      <c r="A60" s="36">
        <v>1119</v>
      </c>
      <c r="B60" s="57" t="s">
        <v>56</v>
      </c>
      <c r="C60" s="311">
        <f t="shared" si="4"/>
        <v>415497</v>
      </c>
      <c r="D60" s="237">
        <v>415497</v>
      </c>
      <c r="E60" s="60"/>
      <c r="F60" s="145">
        <f t="shared" si="5"/>
        <v>415497</v>
      </c>
      <c r="G60" s="237"/>
      <c r="H60" s="238"/>
      <c r="I60" s="110">
        <f t="shared" si="6"/>
        <v>0</v>
      </c>
      <c r="J60" s="237">
        <v>0</v>
      </c>
      <c r="K60" s="238"/>
      <c r="L60" s="110">
        <f t="shared" si="7"/>
        <v>0</v>
      </c>
      <c r="M60" s="121"/>
      <c r="N60" s="60"/>
      <c r="O60" s="110">
        <f t="shared" si="8"/>
        <v>0</v>
      </c>
      <c r="P60" s="213"/>
    </row>
    <row r="61" spans="1:16" ht="24" x14ac:dyDescent="0.25">
      <c r="A61" s="108">
        <v>1140</v>
      </c>
      <c r="B61" s="57" t="s">
        <v>57</v>
      </c>
      <c r="C61" s="311">
        <f t="shared" si="4"/>
        <v>35799</v>
      </c>
      <c r="D61" s="288">
        <f>SUM(D62:D68)</f>
        <v>35799</v>
      </c>
      <c r="E61" s="109">
        <f>SUM(E62:E68)</f>
        <v>0</v>
      </c>
      <c r="F61" s="145">
        <f>D61+E61</f>
        <v>35799</v>
      </c>
      <c r="G61" s="288">
        <f>SUM(G62:G68)</f>
        <v>0</v>
      </c>
      <c r="H61" s="115">
        <f>SUM(H62:H68)</f>
        <v>0</v>
      </c>
      <c r="I61" s="110">
        <f t="shared" si="6"/>
        <v>0</v>
      </c>
      <c r="J61" s="288">
        <f>SUM(J62:J68)</f>
        <v>0</v>
      </c>
      <c r="K61" s="115">
        <f>SUM(K62:K68)</f>
        <v>0</v>
      </c>
      <c r="L61" s="110">
        <f t="shared" si="7"/>
        <v>0</v>
      </c>
      <c r="M61" s="131">
        <f>SUM(M62:M68)</f>
        <v>0</v>
      </c>
      <c r="N61" s="109">
        <f>SUM(N62:N68)</f>
        <v>0</v>
      </c>
      <c r="O61" s="110">
        <f t="shared" si="8"/>
        <v>0</v>
      </c>
      <c r="P61" s="213"/>
    </row>
    <row r="62" spans="1:16" hidden="1" x14ac:dyDescent="0.25">
      <c r="A62" s="36">
        <v>1141</v>
      </c>
      <c r="B62" s="57" t="s">
        <v>58</v>
      </c>
      <c r="C62" s="311">
        <f t="shared" si="4"/>
        <v>0</v>
      </c>
      <c r="D62" s="237">
        <v>0</v>
      </c>
      <c r="E62" s="60"/>
      <c r="F62" s="145">
        <f t="shared" si="5"/>
        <v>0</v>
      </c>
      <c r="G62" s="237"/>
      <c r="H62" s="238"/>
      <c r="I62" s="110">
        <f t="shared" si="6"/>
        <v>0</v>
      </c>
      <c r="J62" s="237">
        <v>0</v>
      </c>
      <c r="K62" s="238"/>
      <c r="L62" s="110">
        <f t="shared" si="7"/>
        <v>0</v>
      </c>
      <c r="M62" s="121"/>
      <c r="N62" s="60"/>
      <c r="O62" s="110">
        <f t="shared" si="8"/>
        <v>0</v>
      </c>
      <c r="P62" s="213"/>
    </row>
    <row r="63" spans="1:16" ht="24" x14ac:dyDescent="0.25">
      <c r="A63" s="36">
        <v>1142</v>
      </c>
      <c r="B63" s="57" t="s">
        <v>59</v>
      </c>
      <c r="C63" s="311">
        <f t="shared" si="4"/>
        <v>3558</v>
      </c>
      <c r="D63" s="237">
        <v>3558</v>
      </c>
      <c r="E63" s="60"/>
      <c r="F63" s="145">
        <f t="shared" si="5"/>
        <v>3558</v>
      </c>
      <c r="G63" s="237"/>
      <c r="H63" s="238"/>
      <c r="I63" s="110">
        <f t="shared" si="6"/>
        <v>0</v>
      </c>
      <c r="J63" s="237">
        <v>0</v>
      </c>
      <c r="K63" s="238"/>
      <c r="L63" s="110">
        <f t="shared" si="7"/>
        <v>0</v>
      </c>
      <c r="M63" s="121"/>
      <c r="N63" s="60"/>
      <c r="O63" s="110">
        <f t="shared" si="8"/>
        <v>0</v>
      </c>
      <c r="P63" s="213"/>
    </row>
    <row r="64" spans="1:16" ht="24" hidden="1" x14ac:dyDescent="0.25">
      <c r="A64" s="36">
        <v>1145</v>
      </c>
      <c r="B64" s="57" t="s">
        <v>60</v>
      </c>
      <c r="C64" s="311">
        <f t="shared" si="4"/>
        <v>0</v>
      </c>
      <c r="D64" s="237">
        <v>0</v>
      </c>
      <c r="E64" s="60"/>
      <c r="F64" s="145">
        <f t="shared" si="5"/>
        <v>0</v>
      </c>
      <c r="G64" s="237"/>
      <c r="H64" s="238"/>
      <c r="I64" s="110">
        <f t="shared" si="6"/>
        <v>0</v>
      </c>
      <c r="J64" s="237">
        <v>0</v>
      </c>
      <c r="K64" s="238"/>
      <c r="L64" s="110">
        <f t="shared" si="7"/>
        <v>0</v>
      </c>
      <c r="M64" s="121"/>
      <c r="N64" s="60"/>
      <c r="O64" s="110">
        <f t="shared" si="8"/>
        <v>0</v>
      </c>
      <c r="P64" s="213"/>
    </row>
    <row r="65" spans="1:16" ht="24" x14ac:dyDescent="0.25">
      <c r="A65" s="36">
        <v>1146</v>
      </c>
      <c r="B65" s="57" t="s">
        <v>61</v>
      </c>
      <c r="C65" s="311">
        <f t="shared" si="4"/>
        <v>16920</v>
      </c>
      <c r="D65" s="237">
        <v>16920</v>
      </c>
      <c r="E65" s="60"/>
      <c r="F65" s="145">
        <f t="shared" si="5"/>
        <v>16920</v>
      </c>
      <c r="G65" s="237"/>
      <c r="H65" s="238"/>
      <c r="I65" s="110">
        <f t="shared" si="6"/>
        <v>0</v>
      </c>
      <c r="J65" s="237">
        <v>0</v>
      </c>
      <c r="K65" s="238"/>
      <c r="L65" s="110">
        <f t="shared" si="7"/>
        <v>0</v>
      </c>
      <c r="M65" s="121"/>
      <c r="N65" s="60"/>
      <c r="O65" s="110">
        <f t="shared" si="8"/>
        <v>0</v>
      </c>
      <c r="P65" s="213"/>
    </row>
    <row r="66" spans="1:16" x14ac:dyDescent="0.25">
      <c r="A66" s="36">
        <v>1147</v>
      </c>
      <c r="B66" s="57" t="s">
        <v>62</v>
      </c>
      <c r="C66" s="311">
        <f t="shared" si="4"/>
        <v>5380</v>
      </c>
      <c r="D66" s="237">
        <v>5380</v>
      </c>
      <c r="E66" s="60"/>
      <c r="F66" s="145">
        <f t="shared" si="5"/>
        <v>5380</v>
      </c>
      <c r="G66" s="237"/>
      <c r="H66" s="238"/>
      <c r="I66" s="110">
        <f t="shared" si="6"/>
        <v>0</v>
      </c>
      <c r="J66" s="237">
        <v>0</v>
      </c>
      <c r="K66" s="238"/>
      <c r="L66" s="110">
        <f t="shared" si="7"/>
        <v>0</v>
      </c>
      <c r="M66" s="121"/>
      <c r="N66" s="60"/>
      <c r="O66" s="110">
        <f t="shared" si="8"/>
        <v>0</v>
      </c>
      <c r="P66" s="213"/>
    </row>
    <row r="67" spans="1:16" x14ac:dyDescent="0.25">
      <c r="A67" s="36">
        <v>1148</v>
      </c>
      <c r="B67" s="57" t="s">
        <v>63</v>
      </c>
      <c r="C67" s="311">
        <f t="shared" si="4"/>
        <v>9941</v>
      </c>
      <c r="D67" s="237">
        <v>9941</v>
      </c>
      <c r="E67" s="60"/>
      <c r="F67" s="145">
        <f t="shared" si="5"/>
        <v>9941</v>
      </c>
      <c r="G67" s="237"/>
      <c r="H67" s="238"/>
      <c r="I67" s="110">
        <f t="shared" si="6"/>
        <v>0</v>
      </c>
      <c r="J67" s="237">
        <v>0</v>
      </c>
      <c r="K67" s="238"/>
      <c r="L67" s="110">
        <f t="shared" si="7"/>
        <v>0</v>
      </c>
      <c r="M67" s="121"/>
      <c r="N67" s="60"/>
      <c r="O67" s="110">
        <f t="shared" si="8"/>
        <v>0</v>
      </c>
      <c r="P67" s="213"/>
    </row>
    <row r="68" spans="1:16" ht="36" hidden="1" x14ac:dyDescent="0.25">
      <c r="A68" s="36">
        <v>1149</v>
      </c>
      <c r="B68" s="57" t="s">
        <v>64</v>
      </c>
      <c r="C68" s="311">
        <f t="shared" si="4"/>
        <v>0</v>
      </c>
      <c r="D68" s="237">
        <v>0</v>
      </c>
      <c r="E68" s="60"/>
      <c r="F68" s="145">
        <f t="shared" si="5"/>
        <v>0</v>
      </c>
      <c r="G68" s="237"/>
      <c r="H68" s="238"/>
      <c r="I68" s="110">
        <f t="shared" si="6"/>
        <v>0</v>
      </c>
      <c r="J68" s="237">
        <v>0</v>
      </c>
      <c r="K68" s="238"/>
      <c r="L68" s="110">
        <f t="shared" si="7"/>
        <v>0</v>
      </c>
      <c r="M68" s="121"/>
      <c r="N68" s="60"/>
      <c r="O68" s="110">
        <f t="shared" si="8"/>
        <v>0</v>
      </c>
      <c r="P68" s="213"/>
    </row>
    <row r="69" spans="1:16" ht="36" x14ac:dyDescent="0.25">
      <c r="A69" s="105">
        <v>1150</v>
      </c>
      <c r="B69" s="78" t="s">
        <v>65</v>
      </c>
      <c r="C69" s="311">
        <f t="shared" si="4"/>
        <v>22762</v>
      </c>
      <c r="D69" s="289">
        <v>26862</v>
      </c>
      <c r="E69" s="111">
        <v>-4100</v>
      </c>
      <c r="F69" s="286">
        <f t="shared" si="5"/>
        <v>22762</v>
      </c>
      <c r="G69" s="289"/>
      <c r="H69" s="290"/>
      <c r="I69" s="107">
        <f t="shared" si="6"/>
        <v>0</v>
      </c>
      <c r="J69" s="289">
        <v>0</v>
      </c>
      <c r="K69" s="290"/>
      <c r="L69" s="107">
        <f t="shared" si="7"/>
        <v>0</v>
      </c>
      <c r="M69" s="181"/>
      <c r="N69" s="111"/>
      <c r="O69" s="107">
        <f t="shared" si="8"/>
        <v>0</v>
      </c>
      <c r="P69" s="265" t="s">
        <v>342</v>
      </c>
    </row>
    <row r="70" spans="1:16" ht="36" x14ac:dyDescent="0.25">
      <c r="A70" s="44">
        <v>1200</v>
      </c>
      <c r="B70" s="103" t="s">
        <v>66</v>
      </c>
      <c r="C70" s="375">
        <f t="shared" si="4"/>
        <v>138312</v>
      </c>
      <c r="D70" s="227">
        <f>SUM(D71:D72)</f>
        <v>138312</v>
      </c>
      <c r="E70" s="50">
        <f>SUM(E71:E72)</f>
        <v>0</v>
      </c>
      <c r="F70" s="283">
        <f>D70+E70</f>
        <v>138312</v>
      </c>
      <c r="G70" s="227">
        <f>SUM(G71:G72)</f>
        <v>0</v>
      </c>
      <c r="H70" s="104">
        <f>SUM(H71:H72)</f>
        <v>0</v>
      </c>
      <c r="I70" s="112">
        <f t="shared" si="6"/>
        <v>0</v>
      </c>
      <c r="J70" s="227">
        <f>SUM(J71:J72)</f>
        <v>0</v>
      </c>
      <c r="K70" s="104">
        <f>SUM(K71:K72)</f>
        <v>0</v>
      </c>
      <c r="L70" s="112">
        <f t="shared" si="7"/>
        <v>0</v>
      </c>
      <c r="M70" s="119">
        <f>SUM(M71:M72)</f>
        <v>0</v>
      </c>
      <c r="N70" s="50">
        <f>SUM(N71:N72)</f>
        <v>0</v>
      </c>
      <c r="O70" s="112">
        <f t="shared" si="8"/>
        <v>0</v>
      </c>
      <c r="P70" s="225"/>
    </row>
    <row r="71" spans="1:16" ht="24" x14ac:dyDescent="0.25">
      <c r="A71" s="164">
        <v>1210</v>
      </c>
      <c r="B71" s="52" t="s">
        <v>67</v>
      </c>
      <c r="C71" s="376">
        <f t="shared" si="4"/>
        <v>123565</v>
      </c>
      <c r="D71" s="231">
        <v>123565</v>
      </c>
      <c r="E71" s="55"/>
      <c r="F71" s="287">
        <f t="shared" si="5"/>
        <v>123565</v>
      </c>
      <c r="G71" s="231"/>
      <c r="H71" s="232"/>
      <c r="I71" s="114">
        <f t="shared" si="6"/>
        <v>0</v>
      </c>
      <c r="J71" s="231">
        <v>0</v>
      </c>
      <c r="K71" s="232"/>
      <c r="L71" s="114">
        <f t="shared" si="7"/>
        <v>0</v>
      </c>
      <c r="M71" s="179"/>
      <c r="N71" s="55"/>
      <c r="O71" s="114">
        <f t="shared" si="8"/>
        <v>0</v>
      </c>
      <c r="P71" s="208"/>
    </row>
    <row r="72" spans="1:16" ht="24" x14ac:dyDescent="0.25">
      <c r="A72" s="108">
        <v>1220</v>
      </c>
      <c r="B72" s="57" t="s">
        <v>68</v>
      </c>
      <c r="C72" s="311">
        <f t="shared" si="4"/>
        <v>14747</v>
      </c>
      <c r="D72" s="288">
        <f>SUM(D73:D77)</f>
        <v>14747</v>
      </c>
      <c r="E72" s="109">
        <f>SUM(E73:E77)</f>
        <v>0</v>
      </c>
      <c r="F72" s="145">
        <f t="shared" si="5"/>
        <v>14747</v>
      </c>
      <c r="G72" s="288">
        <f>SUM(G73:G77)</f>
        <v>0</v>
      </c>
      <c r="H72" s="115">
        <f>SUM(H73:H77)</f>
        <v>0</v>
      </c>
      <c r="I72" s="110">
        <f t="shared" si="6"/>
        <v>0</v>
      </c>
      <c r="J72" s="288">
        <f>SUM(J73:J77)</f>
        <v>0</v>
      </c>
      <c r="K72" s="115">
        <f>SUM(K73:K77)</f>
        <v>0</v>
      </c>
      <c r="L72" s="110">
        <f t="shared" si="7"/>
        <v>0</v>
      </c>
      <c r="M72" s="131">
        <f>SUM(M73:M77)</f>
        <v>0</v>
      </c>
      <c r="N72" s="109">
        <f>SUM(N73:N77)</f>
        <v>0</v>
      </c>
      <c r="O72" s="110">
        <f t="shared" si="8"/>
        <v>0</v>
      </c>
      <c r="P72" s="213"/>
    </row>
    <row r="73" spans="1:16" ht="60" x14ac:dyDescent="0.25">
      <c r="A73" s="36">
        <v>1221</v>
      </c>
      <c r="B73" s="57" t="s">
        <v>69</v>
      </c>
      <c r="C73" s="311">
        <f t="shared" si="4"/>
        <v>8627</v>
      </c>
      <c r="D73" s="237">
        <v>8627</v>
      </c>
      <c r="E73" s="60"/>
      <c r="F73" s="145">
        <f t="shared" si="5"/>
        <v>8627</v>
      </c>
      <c r="G73" s="237"/>
      <c r="H73" s="238"/>
      <c r="I73" s="110">
        <f t="shared" si="6"/>
        <v>0</v>
      </c>
      <c r="J73" s="237">
        <v>0</v>
      </c>
      <c r="K73" s="238"/>
      <c r="L73" s="110">
        <f t="shared" si="7"/>
        <v>0</v>
      </c>
      <c r="M73" s="121"/>
      <c r="N73" s="60"/>
      <c r="O73" s="110">
        <f t="shared" si="8"/>
        <v>0</v>
      </c>
      <c r="P73" s="213"/>
    </row>
    <row r="74" spans="1:16" hidden="1" x14ac:dyDescent="0.25">
      <c r="A74" s="36">
        <v>1223</v>
      </c>
      <c r="B74" s="57" t="s">
        <v>70</v>
      </c>
      <c r="C74" s="311">
        <f t="shared" si="4"/>
        <v>0</v>
      </c>
      <c r="D74" s="237">
        <v>0</v>
      </c>
      <c r="E74" s="60"/>
      <c r="F74" s="145">
        <f t="shared" si="5"/>
        <v>0</v>
      </c>
      <c r="G74" s="237"/>
      <c r="H74" s="238"/>
      <c r="I74" s="110">
        <f t="shared" si="6"/>
        <v>0</v>
      </c>
      <c r="J74" s="237">
        <v>0</v>
      </c>
      <c r="K74" s="238"/>
      <c r="L74" s="110">
        <f t="shared" si="7"/>
        <v>0</v>
      </c>
      <c r="M74" s="121"/>
      <c r="N74" s="60"/>
      <c r="O74" s="110">
        <f t="shared" si="8"/>
        <v>0</v>
      </c>
      <c r="P74" s="213"/>
    </row>
    <row r="75" spans="1:16" hidden="1" x14ac:dyDescent="0.25">
      <c r="A75" s="36">
        <v>1225</v>
      </c>
      <c r="B75" s="57" t="s">
        <v>71</v>
      </c>
      <c r="C75" s="311">
        <f t="shared" si="4"/>
        <v>0</v>
      </c>
      <c r="D75" s="237">
        <v>0</v>
      </c>
      <c r="E75" s="60"/>
      <c r="F75" s="145">
        <f t="shared" si="5"/>
        <v>0</v>
      </c>
      <c r="G75" s="237"/>
      <c r="H75" s="238"/>
      <c r="I75" s="110">
        <f t="shared" si="6"/>
        <v>0</v>
      </c>
      <c r="J75" s="237">
        <v>0</v>
      </c>
      <c r="K75" s="238"/>
      <c r="L75" s="110">
        <f t="shared" si="7"/>
        <v>0</v>
      </c>
      <c r="M75" s="121"/>
      <c r="N75" s="60"/>
      <c r="O75" s="110">
        <f t="shared" si="8"/>
        <v>0</v>
      </c>
      <c r="P75" s="213"/>
    </row>
    <row r="76" spans="1:16" ht="36" x14ac:dyDescent="0.25">
      <c r="A76" s="36">
        <v>1227</v>
      </c>
      <c r="B76" s="57" t="s">
        <v>72</v>
      </c>
      <c r="C76" s="311">
        <f t="shared" si="4"/>
        <v>2065</v>
      </c>
      <c r="D76" s="237">
        <v>2065</v>
      </c>
      <c r="E76" s="60"/>
      <c r="F76" s="145">
        <f t="shared" si="5"/>
        <v>2065</v>
      </c>
      <c r="G76" s="237"/>
      <c r="H76" s="238"/>
      <c r="I76" s="110">
        <f t="shared" si="6"/>
        <v>0</v>
      </c>
      <c r="J76" s="237">
        <v>0</v>
      </c>
      <c r="K76" s="238"/>
      <c r="L76" s="110">
        <f t="shared" si="7"/>
        <v>0</v>
      </c>
      <c r="M76" s="121"/>
      <c r="N76" s="60"/>
      <c r="O76" s="110">
        <f t="shared" si="8"/>
        <v>0</v>
      </c>
      <c r="P76" s="213"/>
    </row>
    <row r="77" spans="1:16" ht="60" x14ac:dyDescent="0.25">
      <c r="A77" s="36">
        <v>1228</v>
      </c>
      <c r="B77" s="57" t="s">
        <v>73</v>
      </c>
      <c r="C77" s="311">
        <f t="shared" si="4"/>
        <v>4055</v>
      </c>
      <c r="D77" s="237">
        <v>4055</v>
      </c>
      <c r="E77" s="60"/>
      <c r="F77" s="145">
        <f t="shared" si="5"/>
        <v>4055</v>
      </c>
      <c r="G77" s="237"/>
      <c r="H77" s="238"/>
      <c r="I77" s="110">
        <f t="shared" si="6"/>
        <v>0</v>
      </c>
      <c r="J77" s="237">
        <v>0</v>
      </c>
      <c r="K77" s="238"/>
      <c r="L77" s="110">
        <f t="shared" si="7"/>
        <v>0</v>
      </c>
      <c r="M77" s="121"/>
      <c r="N77" s="60"/>
      <c r="O77" s="110">
        <f t="shared" si="8"/>
        <v>0</v>
      </c>
      <c r="P77" s="213"/>
    </row>
    <row r="78" spans="1:16" x14ac:dyDescent="0.25">
      <c r="A78" s="99">
        <v>2000</v>
      </c>
      <c r="B78" s="99" t="s">
        <v>74</v>
      </c>
      <c r="C78" s="385">
        <f t="shared" si="4"/>
        <v>190814</v>
      </c>
      <c r="D78" s="280">
        <f>SUM(D79,D86,D133,D167,D168,D175)</f>
        <v>170768</v>
      </c>
      <c r="E78" s="101">
        <f>SUM(E79,E86,E133,E167,E168,E175)</f>
        <v>0</v>
      </c>
      <c r="F78" s="281">
        <f t="shared" si="5"/>
        <v>170768</v>
      </c>
      <c r="G78" s="280">
        <f>SUM(G79,G86,G133,G167,G168,G175)</f>
        <v>0</v>
      </c>
      <c r="H78" s="282">
        <f>SUM(H79,H86,H133,H167,H168,H175)</f>
        <v>0</v>
      </c>
      <c r="I78" s="102">
        <f t="shared" si="6"/>
        <v>0</v>
      </c>
      <c r="J78" s="280">
        <f>SUM(J79,J86,J133,J167,J168,J175)</f>
        <v>20046</v>
      </c>
      <c r="K78" s="282">
        <f>SUM(K79,K86,K133,K167,K168,K175)</f>
        <v>0</v>
      </c>
      <c r="L78" s="102">
        <f t="shared" si="7"/>
        <v>20046</v>
      </c>
      <c r="M78" s="133">
        <f>SUM(M79,M86,M133,M167,M168,M175)</f>
        <v>0</v>
      </c>
      <c r="N78" s="101">
        <f>SUM(N79,N86,N133,N167,N168,N175)</f>
        <v>0</v>
      </c>
      <c r="O78" s="102">
        <f t="shared" si="8"/>
        <v>0</v>
      </c>
      <c r="P78" s="366"/>
    </row>
    <row r="79" spans="1:16" ht="24" x14ac:dyDescent="0.25">
      <c r="A79" s="44">
        <v>2100</v>
      </c>
      <c r="B79" s="103" t="s">
        <v>75</v>
      </c>
      <c r="C79" s="375">
        <f t="shared" si="4"/>
        <v>79766</v>
      </c>
      <c r="D79" s="227">
        <f>SUM(D80,D83)</f>
        <v>79766</v>
      </c>
      <c r="E79" s="50">
        <f>SUM(E80,E83)</f>
        <v>0</v>
      </c>
      <c r="F79" s="283">
        <f t="shared" si="5"/>
        <v>79766</v>
      </c>
      <c r="G79" s="227">
        <f>SUM(G80,G83)</f>
        <v>0</v>
      </c>
      <c r="H79" s="104">
        <f>SUM(H80,H83)</f>
        <v>0</v>
      </c>
      <c r="I79" s="112">
        <f t="shared" si="6"/>
        <v>0</v>
      </c>
      <c r="J79" s="227">
        <f>SUM(J80,J83)</f>
        <v>0</v>
      </c>
      <c r="K79" s="104">
        <f>SUM(K80,K83)</f>
        <v>0</v>
      </c>
      <c r="L79" s="112">
        <f t="shared" si="7"/>
        <v>0</v>
      </c>
      <c r="M79" s="119">
        <f>SUM(M80,M83)</f>
        <v>0</v>
      </c>
      <c r="N79" s="50">
        <f>SUM(N80,N83)</f>
        <v>0</v>
      </c>
      <c r="O79" s="112">
        <f t="shared" si="8"/>
        <v>0</v>
      </c>
      <c r="P79" s="225"/>
    </row>
    <row r="80" spans="1:16" ht="24" x14ac:dyDescent="0.25">
      <c r="A80" s="164">
        <v>2110</v>
      </c>
      <c r="B80" s="52" t="s">
        <v>76</v>
      </c>
      <c r="C80" s="376">
        <f t="shared" si="4"/>
        <v>1550</v>
      </c>
      <c r="D80" s="291">
        <f>SUM(D81:D82)</f>
        <v>1550</v>
      </c>
      <c r="E80" s="113">
        <f>SUM(E81:E82)</f>
        <v>0</v>
      </c>
      <c r="F80" s="287">
        <f t="shared" si="5"/>
        <v>1550</v>
      </c>
      <c r="G80" s="291">
        <f>SUM(G81:G82)</f>
        <v>0</v>
      </c>
      <c r="H80" s="292">
        <f>SUM(H81:H82)</f>
        <v>0</v>
      </c>
      <c r="I80" s="114">
        <f t="shared" si="6"/>
        <v>0</v>
      </c>
      <c r="J80" s="291">
        <f>SUM(J81:J82)</f>
        <v>0</v>
      </c>
      <c r="K80" s="292">
        <f>SUM(K81:K82)</f>
        <v>0</v>
      </c>
      <c r="L80" s="114">
        <f t="shared" si="7"/>
        <v>0</v>
      </c>
      <c r="M80" s="135">
        <f>SUM(M81:M82)</f>
        <v>0</v>
      </c>
      <c r="N80" s="113">
        <f>SUM(N81:N82)</f>
        <v>0</v>
      </c>
      <c r="O80" s="114">
        <f t="shared" si="8"/>
        <v>0</v>
      </c>
      <c r="P80" s="208"/>
    </row>
    <row r="81" spans="1:16" x14ac:dyDescent="0.25">
      <c r="A81" s="36">
        <v>2111</v>
      </c>
      <c r="B81" s="57" t="s">
        <v>77</v>
      </c>
      <c r="C81" s="311">
        <f t="shared" si="4"/>
        <v>550</v>
      </c>
      <c r="D81" s="237">
        <v>550</v>
      </c>
      <c r="E81" s="60"/>
      <c r="F81" s="145">
        <f t="shared" si="5"/>
        <v>550</v>
      </c>
      <c r="G81" s="237"/>
      <c r="H81" s="238"/>
      <c r="I81" s="110">
        <f t="shared" si="6"/>
        <v>0</v>
      </c>
      <c r="J81" s="237">
        <v>0</v>
      </c>
      <c r="K81" s="238"/>
      <c r="L81" s="110">
        <f t="shared" si="7"/>
        <v>0</v>
      </c>
      <c r="M81" s="121"/>
      <c r="N81" s="60"/>
      <c r="O81" s="110">
        <f t="shared" si="8"/>
        <v>0</v>
      </c>
      <c r="P81" s="213"/>
    </row>
    <row r="82" spans="1:16" ht="24" x14ac:dyDescent="0.25">
      <c r="A82" s="36">
        <v>2112</v>
      </c>
      <c r="B82" s="57" t="s">
        <v>78</v>
      </c>
      <c r="C82" s="311">
        <f t="shared" si="4"/>
        <v>1000</v>
      </c>
      <c r="D82" s="237">
        <v>1000</v>
      </c>
      <c r="E82" s="60"/>
      <c r="F82" s="145">
        <f t="shared" si="5"/>
        <v>1000</v>
      </c>
      <c r="G82" s="237"/>
      <c r="H82" s="238"/>
      <c r="I82" s="110">
        <f t="shared" si="6"/>
        <v>0</v>
      </c>
      <c r="J82" s="237">
        <v>0</v>
      </c>
      <c r="K82" s="238"/>
      <c r="L82" s="110">
        <f t="shared" si="7"/>
        <v>0</v>
      </c>
      <c r="M82" s="121"/>
      <c r="N82" s="60"/>
      <c r="O82" s="110">
        <f t="shared" si="8"/>
        <v>0</v>
      </c>
      <c r="P82" s="213"/>
    </row>
    <row r="83" spans="1:16" ht="24" x14ac:dyDescent="0.25">
      <c r="A83" s="108">
        <v>2120</v>
      </c>
      <c r="B83" s="57" t="s">
        <v>79</v>
      </c>
      <c r="C83" s="311">
        <f t="shared" si="4"/>
        <v>78216</v>
      </c>
      <c r="D83" s="288">
        <f>SUM(D84:D85)</f>
        <v>78216</v>
      </c>
      <c r="E83" s="109">
        <f>SUM(E84:E85)</f>
        <v>0</v>
      </c>
      <c r="F83" s="145">
        <f t="shared" si="5"/>
        <v>78216</v>
      </c>
      <c r="G83" s="288">
        <f>SUM(G84:G85)</f>
        <v>0</v>
      </c>
      <c r="H83" s="115">
        <f>SUM(H84:H85)</f>
        <v>0</v>
      </c>
      <c r="I83" s="110">
        <f t="shared" si="6"/>
        <v>0</v>
      </c>
      <c r="J83" s="288">
        <f>SUM(J84:J85)</f>
        <v>0</v>
      </c>
      <c r="K83" s="115">
        <f>SUM(K84:K85)</f>
        <v>0</v>
      </c>
      <c r="L83" s="110">
        <f t="shared" si="7"/>
        <v>0</v>
      </c>
      <c r="M83" s="131">
        <f>SUM(M84:M85)</f>
        <v>0</v>
      </c>
      <c r="N83" s="109">
        <f>SUM(N84:N85)</f>
        <v>0</v>
      </c>
      <c r="O83" s="110">
        <f t="shared" si="8"/>
        <v>0</v>
      </c>
      <c r="P83" s="213"/>
    </row>
    <row r="84" spans="1:16" x14ac:dyDescent="0.25">
      <c r="A84" s="36">
        <v>2121</v>
      </c>
      <c r="B84" s="57" t="s">
        <v>77</v>
      </c>
      <c r="C84" s="311">
        <f t="shared" si="4"/>
        <v>17172</v>
      </c>
      <c r="D84" s="237">
        <v>17172</v>
      </c>
      <c r="E84" s="60"/>
      <c r="F84" s="145">
        <f t="shared" si="5"/>
        <v>17172</v>
      </c>
      <c r="G84" s="237"/>
      <c r="H84" s="238"/>
      <c r="I84" s="110">
        <f t="shared" si="6"/>
        <v>0</v>
      </c>
      <c r="J84" s="237">
        <v>0</v>
      </c>
      <c r="K84" s="238"/>
      <c r="L84" s="110">
        <f t="shared" si="7"/>
        <v>0</v>
      </c>
      <c r="M84" s="121"/>
      <c r="N84" s="60"/>
      <c r="O84" s="110">
        <f t="shared" si="8"/>
        <v>0</v>
      </c>
      <c r="P84" s="213"/>
    </row>
    <row r="85" spans="1:16" ht="24" x14ac:dyDescent="0.25">
      <c r="A85" s="36">
        <v>2122</v>
      </c>
      <c r="B85" s="57" t="s">
        <v>78</v>
      </c>
      <c r="C85" s="311">
        <f t="shared" si="4"/>
        <v>61044</v>
      </c>
      <c r="D85" s="237">
        <v>61044</v>
      </c>
      <c r="E85" s="60"/>
      <c r="F85" s="145">
        <f t="shared" si="5"/>
        <v>61044</v>
      </c>
      <c r="G85" s="237"/>
      <c r="H85" s="238"/>
      <c r="I85" s="110">
        <f t="shared" si="6"/>
        <v>0</v>
      </c>
      <c r="J85" s="237">
        <v>0</v>
      </c>
      <c r="K85" s="238"/>
      <c r="L85" s="110">
        <f t="shared" si="7"/>
        <v>0</v>
      </c>
      <c r="M85" s="121"/>
      <c r="N85" s="60"/>
      <c r="O85" s="110">
        <f t="shared" si="8"/>
        <v>0</v>
      </c>
      <c r="P85" s="213"/>
    </row>
    <row r="86" spans="1:16" x14ac:dyDescent="0.25">
      <c r="A86" s="44">
        <v>2200</v>
      </c>
      <c r="B86" s="103" t="s">
        <v>80</v>
      </c>
      <c r="C86" s="293">
        <f t="shared" si="4"/>
        <v>56022</v>
      </c>
      <c r="D86" s="227">
        <f>SUM(D87,D92,D98,D106,D115,D119,D125,D131)</f>
        <v>56022</v>
      </c>
      <c r="E86" s="50">
        <f>SUM(E87,E92,E98,E106,E115,E119,E125,E131)</f>
        <v>0</v>
      </c>
      <c r="F86" s="283">
        <f t="shared" si="5"/>
        <v>56022</v>
      </c>
      <c r="G86" s="227">
        <f>SUM(G87,G92,G98,G106,G115,G119,G125,G131)</f>
        <v>0</v>
      </c>
      <c r="H86" s="104">
        <f>SUM(H87,H92,H98,H106,H115,H119,H125,H131)</f>
        <v>0</v>
      </c>
      <c r="I86" s="112">
        <f t="shared" si="6"/>
        <v>0</v>
      </c>
      <c r="J86" s="227">
        <f>SUM(J87,J92,J98,J106,J115,J119,J125,J131)</f>
        <v>0</v>
      </c>
      <c r="K86" s="104">
        <f>SUM(K87,K92,K98,K106,K115,K119,K125,K131)</f>
        <v>0</v>
      </c>
      <c r="L86" s="112">
        <f t="shared" si="7"/>
        <v>0</v>
      </c>
      <c r="M86" s="173">
        <f>SUM(M87,M92,M98,M106,M115,M119,M125,M131)</f>
        <v>0</v>
      </c>
      <c r="N86" s="158">
        <f>SUM(N87,N92,N98,N106,N115,N119,N125,N131)</f>
        <v>0</v>
      </c>
      <c r="O86" s="159">
        <f t="shared" si="8"/>
        <v>0</v>
      </c>
      <c r="P86" s="294"/>
    </row>
    <row r="87" spans="1:16" ht="24" x14ac:dyDescent="0.25">
      <c r="A87" s="105">
        <v>2210</v>
      </c>
      <c r="B87" s="78" t="s">
        <v>81</v>
      </c>
      <c r="C87" s="380">
        <f t="shared" si="4"/>
        <v>22500</v>
      </c>
      <c r="D87" s="127">
        <f>SUM(D88:D91)</f>
        <v>22500</v>
      </c>
      <c r="E87" s="106">
        <f>SUM(E88:E91)</f>
        <v>0</v>
      </c>
      <c r="F87" s="286">
        <f t="shared" si="5"/>
        <v>22500</v>
      </c>
      <c r="G87" s="127">
        <f>SUM(G88:G91)</f>
        <v>0</v>
      </c>
      <c r="H87" s="172">
        <f>SUM(H88:H91)</f>
        <v>0</v>
      </c>
      <c r="I87" s="107">
        <f t="shared" si="6"/>
        <v>0</v>
      </c>
      <c r="J87" s="127">
        <f>SUM(J88:J91)</f>
        <v>0</v>
      </c>
      <c r="K87" s="172">
        <f>SUM(K88:K91)</f>
        <v>0</v>
      </c>
      <c r="L87" s="107">
        <f t="shared" si="7"/>
        <v>0</v>
      </c>
      <c r="M87" s="132">
        <f>SUM(M88:M91)</f>
        <v>0</v>
      </c>
      <c r="N87" s="106">
        <f>SUM(N88:N91)</f>
        <v>0</v>
      </c>
      <c r="O87" s="107">
        <f t="shared" si="8"/>
        <v>0</v>
      </c>
      <c r="P87" s="265"/>
    </row>
    <row r="88" spans="1:16" ht="24" hidden="1" x14ac:dyDescent="0.25">
      <c r="A88" s="32">
        <v>2211</v>
      </c>
      <c r="B88" s="52" t="s">
        <v>82</v>
      </c>
      <c r="C88" s="311">
        <f t="shared" si="4"/>
        <v>0</v>
      </c>
      <c r="D88" s="231">
        <v>0</v>
      </c>
      <c r="E88" s="55"/>
      <c r="F88" s="287">
        <f t="shared" si="5"/>
        <v>0</v>
      </c>
      <c r="G88" s="231"/>
      <c r="H88" s="232"/>
      <c r="I88" s="114">
        <f t="shared" si="6"/>
        <v>0</v>
      </c>
      <c r="J88" s="231">
        <v>0</v>
      </c>
      <c r="K88" s="232"/>
      <c r="L88" s="114">
        <f t="shared" si="7"/>
        <v>0</v>
      </c>
      <c r="M88" s="179"/>
      <c r="N88" s="55"/>
      <c r="O88" s="114">
        <f t="shared" si="8"/>
        <v>0</v>
      </c>
      <c r="P88" s="208"/>
    </row>
    <row r="89" spans="1:16" ht="36" hidden="1" x14ac:dyDescent="0.25">
      <c r="A89" s="36">
        <v>2212</v>
      </c>
      <c r="B89" s="57" t="s">
        <v>83</v>
      </c>
      <c r="C89" s="311">
        <f t="shared" si="4"/>
        <v>0</v>
      </c>
      <c r="D89" s="237">
        <v>0</v>
      </c>
      <c r="E89" s="60"/>
      <c r="F89" s="145">
        <f t="shared" si="5"/>
        <v>0</v>
      </c>
      <c r="G89" s="237"/>
      <c r="H89" s="238"/>
      <c r="I89" s="110">
        <f t="shared" si="6"/>
        <v>0</v>
      </c>
      <c r="J89" s="237">
        <v>0</v>
      </c>
      <c r="K89" s="238"/>
      <c r="L89" s="110">
        <f t="shared" si="7"/>
        <v>0</v>
      </c>
      <c r="M89" s="121"/>
      <c r="N89" s="60"/>
      <c r="O89" s="110">
        <f t="shared" si="8"/>
        <v>0</v>
      </c>
      <c r="P89" s="213"/>
    </row>
    <row r="90" spans="1:16" ht="24" hidden="1" x14ac:dyDescent="0.25">
      <c r="A90" s="36">
        <v>2214</v>
      </c>
      <c r="B90" s="57" t="s">
        <v>84</v>
      </c>
      <c r="C90" s="311">
        <f t="shared" si="4"/>
        <v>0</v>
      </c>
      <c r="D90" s="237">
        <v>0</v>
      </c>
      <c r="E90" s="60"/>
      <c r="F90" s="145">
        <f t="shared" si="5"/>
        <v>0</v>
      </c>
      <c r="G90" s="237"/>
      <c r="H90" s="238"/>
      <c r="I90" s="110">
        <f t="shared" si="6"/>
        <v>0</v>
      </c>
      <c r="J90" s="237">
        <v>0</v>
      </c>
      <c r="K90" s="238"/>
      <c r="L90" s="110">
        <f t="shared" si="7"/>
        <v>0</v>
      </c>
      <c r="M90" s="121"/>
      <c r="N90" s="60"/>
      <c r="O90" s="110">
        <f t="shared" si="8"/>
        <v>0</v>
      </c>
      <c r="P90" s="213"/>
    </row>
    <row r="91" spans="1:16" x14ac:dyDescent="0.25">
      <c r="A91" s="36">
        <v>2219</v>
      </c>
      <c r="B91" s="57" t="s">
        <v>85</v>
      </c>
      <c r="C91" s="311">
        <f t="shared" si="4"/>
        <v>22500</v>
      </c>
      <c r="D91" s="237">
        <v>22500</v>
      </c>
      <c r="E91" s="60"/>
      <c r="F91" s="145">
        <f t="shared" si="5"/>
        <v>22500</v>
      </c>
      <c r="G91" s="237"/>
      <c r="H91" s="238"/>
      <c r="I91" s="110">
        <f t="shared" si="6"/>
        <v>0</v>
      </c>
      <c r="J91" s="237">
        <v>0</v>
      </c>
      <c r="K91" s="238"/>
      <c r="L91" s="110">
        <f t="shared" si="7"/>
        <v>0</v>
      </c>
      <c r="M91" s="121"/>
      <c r="N91" s="60"/>
      <c r="O91" s="110">
        <f t="shared" si="8"/>
        <v>0</v>
      </c>
      <c r="P91" s="213"/>
    </row>
    <row r="92" spans="1:16" ht="24" hidden="1" x14ac:dyDescent="0.25">
      <c r="A92" s="108">
        <v>2220</v>
      </c>
      <c r="B92" s="57" t="s">
        <v>86</v>
      </c>
      <c r="C92" s="311">
        <f t="shared" si="4"/>
        <v>0</v>
      </c>
      <c r="D92" s="288">
        <f>SUM(D93:D97)</f>
        <v>0</v>
      </c>
      <c r="E92" s="109">
        <f>SUM(E93:E97)</f>
        <v>0</v>
      </c>
      <c r="F92" s="145">
        <f t="shared" si="5"/>
        <v>0</v>
      </c>
      <c r="G92" s="288">
        <f>SUM(G93:G97)</f>
        <v>0</v>
      </c>
      <c r="H92" s="115">
        <f>SUM(H93:H97)</f>
        <v>0</v>
      </c>
      <c r="I92" s="110">
        <f t="shared" si="6"/>
        <v>0</v>
      </c>
      <c r="J92" s="288">
        <f>SUM(J93:J97)</f>
        <v>0</v>
      </c>
      <c r="K92" s="115">
        <f>SUM(K93:K97)</f>
        <v>0</v>
      </c>
      <c r="L92" s="110">
        <f t="shared" si="7"/>
        <v>0</v>
      </c>
      <c r="M92" s="131">
        <f>SUM(M93:M97)</f>
        <v>0</v>
      </c>
      <c r="N92" s="109">
        <f>SUM(N93:N97)</f>
        <v>0</v>
      </c>
      <c r="O92" s="110">
        <f t="shared" si="8"/>
        <v>0</v>
      </c>
      <c r="P92" s="213"/>
    </row>
    <row r="93" spans="1:16" hidden="1" x14ac:dyDescent="0.25">
      <c r="A93" s="36">
        <v>2221</v>
      </c>
      <c r="B93" s="57" t="s">
        <v>87</v>
      </c>
      <c r="C93" s="311">
        <f t="shared" si="4"/>
        <v>0</v>
      </c>
      <c r="D93" s="237">
        <v>0</v>
      </c>
      <c r="E93" s="60"/>
      <c r="F93" s="145">
        <f t="shared" si="5"/>
        <v>0</v>
      </c>
      <c r="G93" s="237"/>
      <c r="H93" s="238"/>
      <c r="I93" s="110">
        <f t="shared" si="6"/>
        <v>0</v>
      </c>
      <c r="J93" s="237">
        <v>0</v>
      </c>
      <c r="K93" s="238"/>
      <c r="L93" s="110">
        <f t="shared" si="7"/>
        <v>0</v>
      </c>
      <c r="M93" s="121"/>
      <c r="N93" s="60"/>
      <c r="O93" s="110">
        <f t="shared" si="8"/>
        <v>0</v>
      </c>
      <c r="P93" s="213"/>
    </row>
    <row r="94" spans="1:16" hidden="1" x14ac:dyDescent="0.25">
      <c r="A94" s="36">
        <v>2222</v>
      </c>
      <c r="B94" s="57" t="s">
        <v>88</v>
      </c>
      <c r="C94" s="311">
        <f t="shared" si="4"/>
        <v>0</v>
      </c>
      <c r="D94" s="237">
        <v>0</v>
      </c>
      <c r="E94" s="60"/>
      <c r="F94" s="145">
        <f t="shared" si="5"/>
        <v>0</v>
      </c>
      <c r="G94" s="237"/>
      <c r="H94" s="238"/>
      <c r="I94" s="110">
        <f t="shared" si="6"/>
        <v>0</v>
      </c>
      <c r="J94" s="237">
        <v>0</v>
      </c>
      <c r="K94" s="238"/>
      <c r="L94" s="110">
        <f t="shared" si="7"/>
        <v>0</v>
      </c>
      <c r="M94" s="121"/>
      <c r="N94" s="60"/>
      <c r="O94" s="110">
        <f t="shared" si="8"/>
        <v>0</v>
      </c>
      <c r="P94" s="213"/>
    </row>
    <row r="95" spans="1:16" hidden="1" x14ac:dyDescent="0.25">
      <c r="A95" s="36">
        <v>2223</v>
      </c>
      <c r="B95" s="57" t="s">
        <v>89</v>
      </c>
      <c r="C95" s="311">
        <f t="shared" si="4"/>
        <v>0</v>
      </c>
      <c r="D95" s="237">
        <v>0</v>
      </c>
      <c r="E95" s="60"/>
      <c r="F95" s="145">
        <f t="shared" si="5"/>
        <v>0</v>
      </c>
      <c r="G95" s="237"/>
      <c r="H95" s="238"/>
      <c r="I95" s="110">
        <f t="shared" si="6"/>
        <v>0</v>
      </c>
      <c r="J95" s="237">
        <v>0</v>
      </c>
      <c r="K95" s="238"/>
      <c r="L95" s="110">
        <f t="shared" si="7"/>
        <v>0</v>
      </c>
      <c r="M95" s="121"/>
      <c r="N95" s="60"/>
      <c r="O95" s="110">
        <f t="shared" si="8"/>
        <v>0</v>
      </c>
      <c r="P95" s="213"/>
    </row>
    <row r="96" spans="1:16" ht="48" hidden="1" x14ac:dyDescent="0.25">
      <c r="A96" s="36">
        <v>2224</v>
      </c>
      <c r="B96" s="57" t="s">
        <v>90</v>
      </c>
      <c r="C96" s="311">
        <f t="shared" si="4"/>
        <v>0</v>
      </c>
      <c r="D96" s="237">
        <v>0</v>
      </c>
      <c r="E96" s="60"/>
      <c r="F96" s="145">
        <f t="shared" si="5"/>
        <v>0</v>
      </c>
      <c r="G96" s="237"/>
      <c r="H96" s="238"/>
      <c r="I96" s="110">
        <f t="shared" si="6"/>
        <v>0</v>
      </c>
      <c r="J96" s="237">
        <v>0</v>
      </c>
      <c r="K96" s="238"/>
      <c r="L96" s="110">
        <f t="shared" si="7"/>
        <v>0</v>
      </c>
      <c r="M96" s="121"/>
      <c r="N96" s="60"/>
      <c r="O96" s="110">
        <f t="shared" si="8"/>
        <v>0</v>
      </c>
      <c r="P96" s="213"/>
    </row>
    <row r="97" spans="1:16" ht="24" hidden="1" x14ac:dyDescent="0.25">
      <c r="A97" s="36">
        <v>2229</v>
      </c>
      <c r="B97" s="57" t="s">
        <v>91</v>
      </c>
      <c r="C97" s="311">
        <f t="shared" si="4"/>
        <v>0</v>
      </c>
      <c r="D97" s="237">
        <v>0</v>
      </c>
      <c r="E97" s="60"/>
      <c r="F97" s="145">
        <f t="shared" si="5"/>
        <v>0</v>
      </c>
      <c r="G97" s="237"/>
      <c r="H97" s="238"/>
      <c r="I97" s="110">
        <f t="shared" si="6"/>
        <v>0</v>
      </c>
      <c r="J97" s="237">
        <v>0</v>
      </c>
      <c r="K97" s="238"/>
      <c r="L97" s="110">
        <f t="shared" si="7"/>
        <v>0</v>
      </c>
      <c r="M97" s="121"/>
      <c r="N97" s="60"/>
      <c r="O97" s="110">
        <f t="shared" si="8"/>
        <v>0</v>
      </c>
      <c r="P97" s="213"/>
    </row>
    <row r="98" spans="1:16" ht="36" x14ac:dyDescent="0.25">
      <c r="A98" s="108">
        <v>2230</v>
      </c>
      <c r="B98" s="57" t="s">
        <v>92</v>
      </c>
      <c r="C98" s="311">
        <f t="shared" si="4"/>
        <v>28592</v>
      </c>
      <c r="D98" s="288">
        <f>SUM(D99:D105)</f>
        <v>28592</v>
      </c>
      <c r="E98" s="109">
        <f>SUM(E99:E105)</f>
        <v>0</v>
      </c>
      <c r="F98" s="145">
        <f t="shared" si="5"/>
        <v>28592</v>
      </c>
      <c r="G98" s="288">
        <f>SUM(G99:G105)</f>
        <v>0</v>
      </c>
      <c r="H98" s="115">
        <f>SUM(H99:H105)</f>
        <v>0</v>
      </c>
      <c r="I98" s="110">
        <f t="shared" si="6"/>
        <v>0</v>
      </c>
      <c r="J98" s="288">
        <f>SUM(J99:J105)</f>
        <v>0</v>
      </c>
      <c r="K98" s="115">
        <f>SUM(K99:K105)</f>
        <v>0</v>
      </c>
      <c r="L98" s="110">
        <f t="shared" si="7"/>
        <v>0</v>
      </c>
      <c r="M98" s="131">
        <f>SUM(M99:M105)</f>
        <v>0</v>
      </c>
      <c r="N98" s="109">
        <f>SUM(N99:N105)</f>
        <v>0</v>
      </c>
      <c r="O98" s="110">
        <f t="shared" si="8"/>
        <v>0</v>
      </c>
      <c r="P98" s="213"/>
    </row>
    <row r="99" spans="1:16" ht="24" x14ac:dyDescent="0.25">
      <c r="A99" s="36">
        <v>2231</v>
      </c>
      <c r="B99" s="57" t="s">
        <v>93</v>
      </c>
      <c r="C99" s="311">
        <f t="shared" si="4"/>
        <v>8000</v>
      </c>
      <c r="D99" s="237">
        <v>8000</v>
      </c>
      <c r="E99" s="60"/>
      <c r="F99" s="145">
        <f t="shared" si="5"/>
        <v>8000</v>
      </c>
      <c r="G99" s="237"/>
      <c r="H99" s="238"/>
      <c r="I99" s="110">
        <f t="shared" si="6"/>
        <v>0</v>
      </c>
      <c r="J99" s="237">
        <v>0</v>
      </c>
      <c r="K99" s="238"/>
      <c r="L99" s="110">
        <f t="shared" si="7"/>
        <v>0</v>
      </c>
      <c r="M99" s="121"/>
      <c r="N99" s="60"/>
      <c r="O99" s="110">
        <f t="shared" si="8"/>
        <v>0</v>
      </c>
      <c r="P99" s="213"/>
    </row>
    <row r="100" spans="1:16" ht="36" hidden="1" x14ac:dyDescent="0.25">
      <c r="A100" s="36">
        <v>2232</v>
      </c>
      <c r="B100" s="57" t="s">
        <v>94</v>
      </c>
      <c r="C100" s="311">
        <f t="shared" si="4"/>
        <v>0</v>
      </c>
      <c r="D100" s="237">
        <v>0</v>
      </c>
      <c r="E100" s="60"/>
      <c r="F100" s="145">
        <f t="shared" si="5"/>
        <v>0</v>
      </c>
      <c r="G100" s="237"/>
      <c r="H100" s="238"/>
      <c r="I100" s="110">
        <f t="shared" si="6"/>
        <v>0</v>
      </c>
      <c r="J100" s="237">
        <v>0</v>
      </c>
      <c r="K100" s="238"/>
      <c r="L100" s="110">
        <f t="shared" si="7"/>
        <v>0</v>
      </c>
      <c r="M100" s="121"/>
      <c r="N100" s="60"/>
      <c r="O100" s="110">
        <f t="shared" si="8"/>
        <v>0</v>
      </c>
      <c r="P100" s="213"/>
    </row>
    <row r="101" spans="1:16" ht="24" hidden="1" x14ac:dyDescent="0.25">
      <c r="A101" s="32">
        <v>2233</v>
      </c>
      <c r="B101" s="52" t="s">
        <v>95</v>
      </c>
      <c r="C101" s="311">
        <f t="shared" si="4"/>
        <v>0</v>
      </c>
      <c r="D101" s="231">
        <v>0</v>
      </c>
      <c r="E101" s="55"/>
      <c r="F101" s="287">
        <f t="shared" si="5"/>
        <v>0</v>
      </c>
      <c r="G101" s="231"/>
      <c r="H101" s="232"/>
      <c r="I101" s="114">
        <f t="shared" si="6"/>
        <v>0</v>
      </c>
      <c r="J101" s="231">
        <v>0</v>
      </c>
      <c r="K101" s="232"/>
      <c r="L101" s="114">
        <f t="shared" si="7"/>
        <v>0</v>
      </c>
      <c r="M101" s="179"/>
      <c r="N101" s="55"/>
      <c r="O101" s="114">
        <f t="shared" si="8"/>
        <v>0</v>
      </c>
      <c r="P101" s="208"/>
    </row>
    <row r="102" spans="1:16" ht="36" hidden="1" x14ac:dyDescent="0.25">
      <c r="A102" s="36">
        <v>2234</v>
      </c>
      <c r="B102" s="57" t="s">
        <v>96</v>
      </c>
      <c r="C102" s="311">
        <f t="shared" si="4"/>
        <v>0</v>
      </c>
      <c r="D102" s="237">
        <v>0</v>
      </c>
      <c r="E102" s="60"/>
      <c r="F102" s="145">
        <f t="shared" si="5"/>
        <v>0</v>
      </c>
      <c r="G102" s="237"/>
      <c r="H102" s="238"/>
      <c r="I102" s="110">
        <f t="shared" si="6"/>
        <v>0</v>
      </c>
      <c r="J102" s="237">
        <v>0</v>
      </c>
      <c r="K102" s="238"/>
      <c r="L102" s="110">
        <f t="shared" si="7"/>
        <v>0</v>
      </c>
      <c r="M102" s="121"/>
      <c r="N102" s="60"/>
      <c r="O102" s="110">
        <f t="shared" si="8"/>
        <v>0</v>
      </c>
      <c r="P102" s="213"/>
    </row>
    <row r="103" spans="1:16" ht="24" x14ac:dyDescent="0.25">
      <c r="A103" s="36">
        <v>2235</v>
      </c>
      <c r="B103" s="57" t="s">
        <v>97</v>
      </c>
      <c r="C103" s="311">
        <f t="shared" si="4"/>
        <v>17436</v>
      </c>
      <c r="D103" s="237">
        <v>17436</v>
      </c>
      <c r="E103" s="60"/>
      <c r="F103" s="145">
        <f t="shared" si="5"/>
        <v>17436</v>
      </c>
      <c r="G103" s="237"/>
      <c r="H103" s="238"/>
      <c r="I103" s="110">
        <f t="shared" si="6"/>
        <v>0</v>
      </c>
      <c r="J103" s="237">
        <v>0</v>
      </c>
      <c r="K103" s="238"/>
      <c r="L103" s="110">
        <f t="shared" si="7"/>
        <v>0</v>
      </c>
      <c r="M103" s="121"/>
      <c r="N103" s="60"/>
      <c r="O103" s="110">
        <f t="shared" si="8"/>
        <v>0</v>
      </c>
      <c r="P103" s="213"/>
    </row>
    <row r="104" spans="1:16" hidden="1" x14ac:dyDescent="0.25">
      <c r="A104" s="36">
        <v>2236</v>
      </c>
      <c r="B104" s="57" t="s">
        <v>98</v>
      </c>
      <c r="C104" s="311">
        <f t="shared" si="4"/>
        <v>0</v>
      </c>
      <c r="D104" s="237">
        <v>0</v>
      </c>
      <c r="E104" s="60"/>
      <c r="F104" s="145">
        <f t="shared" si="5"/>
        <v>0</v>
      </c>
      <c r="G104" s="237"/>
      <c r="H104" s="238"/>
      <c r="I104" s="110">
        <f t="shared" si="6"/>
        <v>0</v>
      </c>
      <c r="J104" s="237">
        <v>0</v>
      </c>
      <c r="K104" s="238"/>
      <c r="L104" s="110">
        <f t="shared" si="7"/>
        <v>0</v>
      </c>
      <c r="M104" s="121"/>
      <c r="N104" s="60"/>
      <c r="O104" s="110">
        <f t="shared" si="8"/>
        <v>0</v>
      </c>
      <c r="P104" s="213"/>
    </row>
    <row r="105" spans="1:16" ht="24" x14ac:dyDescent="0.25">
      <c r="A105" s="36">
        <v>2239</v>
      </c>
      <c r="B105" s="57" t="s">
        <v>99</v>
      </c>
      <c r="C105" s="311">
        <f t="shared" si="4"/>
        <v>3156</v>
      </c>
      <c r="D105" s="237">
        <v>3156</v>
      </c>
      <c r="E105" s="60"/>
      <c r="F105" s="145">
        <f t="shared" si="5"/>
        <v>3156</v>
      </c>
      <c r="G105" s="237"/>
      <c r="H105" s="238"/>
      <c r="I105" s="110">
        <f t="shared" si="6"/>
        <v>0</v>
      </c>
      <c r="J105" s="237">
        <v>0</v>
      </c>
      <c r="K105" s="238"/>
      <c r="L105" s="110">
        <f t="shared" si="7"/>
        <v>0</v>
      </c>
      <c r="M105" s="121"/>
      <c r="N105" s="60"/>
      <c r="O105" s="110">
        <f t="shared" si="8"/>
        <v>0</v>
      </c>
      <c r="P105" s="213"/>
    </row>
    <row r="106" spans="1:16" ht="36" hidden="1" x14ac:dyDescent="0.25">
      <c r="A106" s="108">
        <v>2240</v>
      </c>
      <c r="B106" s="57" t="s">
        <v>100</v>
      </c>
      <c r="C106" s="311">
        <f t="shared" si="4"/>
        <v>0</v>
      </c>
      <c r="D106" s="288">
        <f>SUM(D107:D114)</f>
        <v>0</v>
      </c>
      <c r="E106" s="109">
        <f>SUM(E107:E114)</f>
        <v>0</v>
      </c>
      <c r="F106" s="145">
        <f t="shared" si="5"/>
        <v>0</v>
      </c>
      <c r="G106" s="288">
        <f>SUM(G107:G114)</f>
        <v>0</v>
      </c>
      <c r="H106" s="115">
        <f>SUM(H107:H114)</f>
        <v>0</v>
      </c>
      <c r="I106" s="110">
        <f t="shared" si="6"/>
        <v>0</v>
      </c>
      <c r="J106" s="288">
        <f>SUM(J107:J114)</f>
        <v>0</v>
      </c>
      <c r="K106" s="115">
        <f>SUM(K107:K114)</f>
        <v>0</v>
      </c>
      <c r="L106" s="110">
        <f t="shared" si="7"/>
        <v>0</v>
      </c>
      <c r="M106" s="131">
        <f>SUM(M107:M114)</f>
        <v>0</v>
      </c>
      <c r="N106" s="109">
        <f>SUM(N107:N114)</f>
        <v>0</v>
      </c>
      <c r="O106" s="110">
        <f t="shared" si="8"/>
        <v>0</v>
      </c>
      <c r="P106" s="213"/>
    </row>
    <row r="107" spans="1:16" hidden="1" x14ac:dyDescent="0.25">
      <c r="A107" s="36">
        <v>2241</v>
      </c>
      <c r="B107" s="57" t="s">
        <v>101</v>
      </c>
      <c r="C107" s="311">
        <f t="shared" si="4"/>
        <v>0</v>
      </c>
      <c r="D107" s="237">
        <v>0</v>
      </c>
      <c r="E107" s="60"/>
      <c r="F107" s="145">
        <f t="shared" si="5"/>
        <v>0</v>
      </c>
      <c r="G107" s="237"/>
      <c r="H107" s="238"/>
      <c r="I107" s="110">
        <f t="shared" si="6"/>
        <v>0</v>
      </c>
      <c r="J107" s="237">
        <v>0</v>
      </c>
      <c r="K107" s="238"/>
      <c r="L107" s="110">
        <f t="shared" si="7"/>
        <v>0</v>
      </c>
      <c r="M107" s="121"/>
      <c r="N107" s="60"/>
      <c r="O107" s="110">
        <f t="shared" si="8"/>
        <v>0</v>
      </c>
      <c r="P107" s="213"/>
    </row>
    <row r="108" spans="1:16" ht="24" hidden="1" x14ac:dyDescent="0.25">
      <c r="A108" s="36">
        <v>2242</v>
      </c>
      <c r="B108" s="57" t="s">
        <v>102</v>
      </c>
      <c r="C108" s="311">
        <f t="shared" si="4"/>
        <v>0</v>
      </c>
      <c r="D108" s="237">
        <v>0</v>
      </c>
      <c r="E108" s="60"/>
      <c r="F108" s="145">
        <f t="shared" si="5"/>
        <v>0</v>
      </c>
      <c r="G108" s="237"/>
      <c r="H108" s="238"/>
      <c r="I108" s="110">
        <f t="shared" si="6"/>
        <v>0</v>
      </c>
      <c r="J108" s="237">
        <v>0</v>
      </c>
      <c r="K108" s="238"/>
      <c r="L108" s="110">
        <f t="shared" si="7"/>
        <v>0</v>
      </c>
      <c r="M108" s="121"/>
      <c r="N108" s="60"/>
      <c r="O108" s="110">
        <f t="shared" si="8"/>
        <v>0</v>
      </c>
      <c r="P108" s="213"/>
    </row>
    <row r="109" spans="1:16" ht="24" hidden="1" x14ac:dyDescent="0.25">
      <c r="A109" s="36">
        <v>2243</v>
      </c>
      <c r="B109" s="57" t="s">
        <v>103</v>
      </c>
      <c r="C109" s="311">
        <f t="shared" si="4"/>
        <v>0</v>
      </c>
      <c r="D109" s="237">
        <v>0</v>
      </c>
      <c r="E109" s="60"/>
      <c r="F109" s="145">
        <f t="shared" si="5"/>
        <v>0</v>
      </c>
      <c r="G109" s="237"/>
      <c r="H109" s="238"/>
      <c r="I109" s="110">
        <f t="shared" si="6"/>
        <v>0</v>
      </c>
      <c r="J109" s="237">
        <v>0</v>
      </c>
      <c r="K109" s="238"/>
      <c r="L109" s="110">
        <f t="shared" si="7"/>
        <v>0</v>
      </c>
      <c r="M109" s="121"/>
      <c r="N109" s="60"/>
      <c r="O109" s="110">
        <f t="shared" si="8"/>
        <v>0</v>
      </c>
      <c r="P109" s="213"/>
    </row>
    <row r="110" spans="1:16" hidden="1" x14ac:dyDescent="0.25">
      <c r="A110" s="36">
        <v>2244</v>
      </c>
      <c r="B110" s="57" t="s">
        <v>104</v>
      </c>
      <c r="C110" s="311">
        <f t="shared" si="4"/>
        <v>0</v>
      </c>
      <c r="D110" s="237">
        <v>0</v>
      </c>
      <c r="E110" s="60"/>
      <c r="F110" s="145">
        <f t="shared" si="5"/>
        <v>0</v>
      </c>
      <c r="G110" s="237"/>
      <c r="H110" s="238"/>
      <c r="I110" s="110">
        <f t="shared" si="6"/>
        <v>0</v>
      </c>
      <c r="J110" s="237">
        <v>0</v>
      </c>
      <c r="K110" s="238"/>
      <c r="L110" s="110">
        <f t="shared" si="7"/>
        <v>0</v>
      </c>
      <c r="M110" s="121"/>
      <c r="N110" s="60"/>
      <c r="O110" s="110">
        <f t="shared" si="8"/>
        <v>0</v>
      </c>
      <c r="P110" s="213"/>
    </row>
    <row r="111" spans="1:16" ht="24" hidden="1" x14ac:dyDescent="0.25">
      <c r="A111" s="36">
        <v>2246</v>
      </c>
      <c r="B111" s="57" t="s">
        <v>105</v>
      </c>
      <c r="C111" s="311">
        <f t="shared" si="4"/>
        <v>0</v>
      </c>
      <c r="D111" s="237">
        <v>0</v>
      </c>
      <c r="E111" s="60"/>
      <c r="F111" s="145">
        <f t="shared" si="5"/>
        <v>0</v>
      </c>
      <c r="G111" s="237"/>
      <c r="H111" s="238"/>
      <c r="I111" s="110">
        <f t="shared" si="6"/>
        <v>0</v>
      </c>
      <c r="J111" s="237">
        <v>0</v>
      </c>
      <c r="K111" s="238"/>
      <c r="L111" s="110">
        <f t="shared" si="7"/>
        <v>0</v>
      </c>
      <c r="M111" s="121"/>
      <c r="N111" s="60"/>
      <c r="O111" s="110">
        <f t="shared" si="8"/>
        <v>0</v>
      </c>
      <c r="P111" s="213"/>
    </row>
    <row r="112" spans="1:16" hidden="1" x14ac:dyDescent="0.25">
      <c r="A112" s="36">
        <v>2247</v>
      </c>
      <c r="B112" s="57" t="s">
        <v>106</v>
      </c>
      <c r="C112" s="311">
        <f t="shared" si="4"/>
        <v>0</v>
      </c>
      <c r="D112" s="237">
        <v>0</v>
      </c>
      <c r="E112" s="60"/>
      <c r="F112" s="145">
        <f t="shared" si="5"/>
        <v>0</v>
      </c>
      <c r="G112" s="237"/>
      <c r="H112" s="238"/>
      <c r="I112" s="110">
        <f t="shared" si="6"/>
        <v>0</v>
      </c>
      <c r="J112" s="237">
        <v>0</v>
      </c>
      <c r="K112" s="238"/>
      <c r="L112" s="110">
        <f t="shared" si="7"/>
        <v>0</v>
      </c>
      <c r="M112" s="121"/>
      <c r="N112" s="60"/>
      <c r="O112" s="110">
        <f t="shared" si="8"/>
        <v>0</v>
      </c>
      <c r="P112" s="213"/>
    </row>
    <row r="113" spans="1:16" ht="24" hidden="1" x14ac:dyDescent="0.25">
      <c r="A113" s="36">
        <v>2248</v>
      </c>
      <c r="B113" s="57" t="s">
        <v>107</v>
      </c>
      <c r="C113" s="311">
        <f t="shared" si="4"/>
        <v>0</v>
      </c>
      <c r="D113" s="237">
        <v>0</v>
      </c>
      <c r="E113" s="60"/>
      <c r="F113" s="145">
        <f t="shared" si="5"/>
        <v>0</v>
      </c>
      <c r="G113" s="237"/>
      <c r="H113" s="238"/>
      <c r="I113" s="110">
        <f t="shared" si="6"/>
        <v>0</v>
      </c>
      <c r="J113" s="237">
        <v>0</v>
      </c>
      <c r="K113" s="238"/>
      <c r="L113" s="110">
        <f t="shared" si="7"/>
        <v>0</v>
      </c>
      <c r="M113" s="121"/>
      <c r="N113" s="60"/>
      <c r="O113" s="110">
        <f t="shared" si="8"/>
        <v>0</v>
      </c>
      <c r="P113" s="213"/>
    </row>
    <row r="114" spans="1:16" ht="24" hidden="1" x14ac:dyDescent="0.25">
      <c r="A114" s="36">
        <v>2249</v>
      </c>
      <c r="B114" s="57" t="s">
        <v>108</v>
      </c>
      <c r="C114" s="311">
        <f t="shared" si="4"/>
        <v>0</v>
      </c>
      <c r="D114" s="237">
        <v>0</v>
      </c>
      <c r="E114" s="60"/>
      <c r="F114" s="145">
        <f t="shared" si="5"/>
        <v>0</v>
      </c>
      <c r="G114" s="237"/>
      <c r="H114" s="238"/>
      <c r="I114" s="110">
        <f t="shared" si="6"/>
        <v>0</v>
      </c>
      <c r="J114" s="237">
        <v>0</v>
      </c>
      <c r="K114" s="238"/>
      <c r="L114" s="110">
        <f t="shared" si="7"/>
        <v>0</v>
      </c>
      <c r="M114" s="121"/>
      <c r="N114" s="60"/>
      <c r="O114" s="110">
        <f t="shared" si="8"/>
        <v>0</v>
      </c>
      <c r="P114" s="213"/>
    </row>
    <row r="115" spans="1:16" hidden="1" x14ac:dyDescent="0.25">
      <c r="A115" s="108">
        <v>2250</v>
      </c>
      <c r="B115" s="57" t="s">
        <v>109</v>
      </c>
      <c r="C115" s="311">
        <f t="shared" si="4"/>
        <v>0</v>
      </c>
      <c r="D115" s="288">
        <f>SUM(D116:D118)</f>
        <v>0</v>
      </c>
      <c r="E115" s="109">
        <f>SUM(E116:E118)</f>
        <v>0</v>
      </c>
      <c r="F115" s="145">
        <f t="shared" si="5"/>
        <v>0</v>
      </c>
      <c r="G115" s="288">
        <f>SUM(G116:G118)</f>
        <v>0</v>
      </c>
      <c r="H115" s="115">
        <f>SUM(H116:H118)</f>
        <v>0</v>
      </c>
      <c r="I115" s="110">
        <f t="shared" si="6"/>
        <v>0</v>
      </c>
      <c r="J115" s="288">
        <f>SUM(J116:J118)</f>
        <v>0</v>
      </c>
      <c r="K115" s="115">
        <f>SUM(K116:K118)</f>
        <v>0</v>
      </c>
      <c r="L115" s="110">
        <f t="shared" si="7"/>
        <v>0</v>
      </c>
      <c r="M115" s="131">
        <f>SUM(M116:M118)</f>
        <v>0</v>
      </c>
      <c r="N115" s="109">
        <f>SUM(N116:N118)</f>
        <v>0</v>
      </c>
      <c r="O115" s="110">
        <f t="shared" si="8"/>
        <v>0</v>
      </c>
      <c r="P115" s="213"/>
    </row>
    <row r="116" spans="1:16" hidden="1" x14ac:dyDescent="0.25">
      <c r="A116" s="36">
        <v>2251</v>
      </c>
      <c r="B116" s="57" t="s">
        <v>110</v>
      </c>
      <c r="C116" s="311">
        <f t="shared" si="4"/>
        <v>0</v>
      </c>
      <c r="D116" s="237">
        <v>0</v>
      </c>
      <c r="E116" s="60"/>
      <c r="F116" s="145">
        <f t="shared" si="5"/>
        <v>0</v>
      </c>
      <c r="G116" s="237"/>
      <c r="H116" s="238"/>
      <c r="I116" s="110">
        <f t="shared" si="6"/>
        <v>0</v>
      </c>
      <c r="J116" s="237">
        <v>0</v>
      </c>
      <c r="K116" s="238"/>
      <c r="L116" s="110">
        <f t="shared" si="7"/>
        <v>0</v>
      </c>
      <c r="M116" s="121"/>
      <c r="N116" s="60"/>
      <c r="O116" s="110">
        <f t="shared" si="8"/>
        <v>0</v>
      </c>
      <c r="P116" s="213"/>
    </row>
    <row r="117" spans="1:16" ht="24" hidden="1" x14ac:dyDescent="0.25">
      <c r="A117" s="36">
        <v>2252</v>
      </c>
      <c r="B117" s="57" t="s">
        <v>111</v>
      </c>
      <c r="C117" s="311">
        <f t="shared" ref="C117:C181" si="9">F117+I117+L117+O117</f>
        <v>0</v>
      </c>
      <c r="D117" s="237">
        <v>0</v>
      </c>
      <c r="E117" s="60"/>
      <c r="F117" s="145">
        <f t="shared" si="5"/>
        <v>0</v>
      </c>
      <c r="G117" s="237"/>
      <c r="H117" s="238"/>
      <c r="I117" s="110">
        <f t="shared" si="6"/>
        <v>0</v>
      </c>
      <c r="J117" s="237">
        <v>0</v>
      </c>
      <c r="K117" s="238"/>
      <c r="L117" s="110">
        <f t="shared" si="7"/>
        <v>0</v>
      </c>
      <c r="M117" s="121"/>
      <c r="N117" s="60"/>
      <c r="O117" s="110">
        <f t="shared" si="8"/>
        <v>0</v>
      </c>
      <c r="P117" s="213"/>
    </row>
    <row r="118" spans="1:16" ht="24" hidden="1" x14ac:dyDescent="0.25">
      <c r="A118" s="36">
        <v>2259</v>
      </c>
      <c r="B118" s="57" t="s">
        <v>112</v>
      </c>
      <c r="C118" s="311">
        <f t="shared" si="9"/>
        <v>0</v>
      </c>
      <c r="D118" s="237">
        <v>0</v>
      </c>
      <c r="E118" s="60"/>
      <c r="F118" s="145">
        <f t="shared" ref="F118:F182" si="10">D118+E118</f>
        <v>0</v>
      </c>
      <c r="G118" s="237"/>
      <c r="H118" s="238"/>
      <c r="I118" s="110">
        <f t="shared" ref="I118:I182" si="11">G118+H118</f>
        <v>0</v>
      </c>
      <c r="J118" s="237">
        <v>0</v>
      </c>
      <c r="K118" s="238"/>
      <c r="L118" s="110">
        <f t="shared" ref="L118:L182" si="12">J118+K118</f>
        <v>0</v>
      </c>
      <c r="M118" s="121"/>
      <c r="N118" s="60"/>
      <c r="O118" s="110">
        <f t="shared" ref="O118:O182" si="13">M118+N118</f>
        <v>0</v>
      </c>
      <c r="P118" s="213"/>
    </row>
    <row r="119" spans="1:16" hidden="1" x14ac:dyDescent="0.25">
      <c r="A119" s="108">
        <v>2260</v>
      </c>
      <c r="B119" s="57" t="s">
        <v>113</v>
      </c>
      <c r="C119" s="311">
        <f t="shared" si="9"/>
        <v>0</v>
      </c>
      <c r="D119" s="288">
        <f>SUM(D120:D124)</f>
        <v>0</v>
      </c>
      <c r="E119" s="109">
        <f>SUM(E120:E124)</f>
        <v>0</v>
      </c>
      <c r="F119" s="145">
        <f t="shared" si="10"/>
        <v>0</v>
      </c>
      <c r="G119" s="288">
        <f>SUM(G120:G124)</f>
        <v>0</v>
      </c>
      <c r="H119" s="115">
        <f>SUM(H120:H124)</f>
        <v>0</v>
      </c>
      <c r="I119" s="110">
        <f t="shared" si="11"/>
        <v>0</v>
      </c>
      <c r="J119" s="288">
        <f>SUM(J120:J124)</f>
        <v>0</v>
      </c>
      <c r="K119" s="115">
        <f>SUM(K120:K124)</f>
        <v>0</v>
      </c>
      <c r="L119" s="110">
        <f t="shared" si="12"/>
        <v>0</v>
      </c>
      <c r="M119" s="131">
        <f>SUM(M120:M124)</f>
        <v>0</v>
      </c>
      <c r="N119" s="109">
        <f>SUM(N120:N124)</f>
        <v>0</v>
      </c>
      <c r="O119" s="110">
        <f t="shared" si="13"/>
        <v>0</v>
      </c>
      <c r="P119" s="213"/>
    </row>
    <row r="120" spans="1:16" hidden="1" x14ac:dyDescent="0.25">
      <c r="A120" s="36">
        <v>2261</v>
      </c>
      <c r="B120" s="57" t="s">
        <v>114</v>
      </c>
      <c r="C120" s="311">
        <f t="shared" si="9"/>
        <v>0</v>
      </c>
      <c r="D120" s="237">
        <v>0</v>
      </c>
      <c r="E120" s="60"/>
      <c r="F120" s="145">
        <f t="shared" si="10"/>
        <v>0</v>
      </c>
      <c r="G120" s="237"/>
      <c r="H120" s="238"/>
      <c r="I120" s="110">
        <f t="shared" si="11"/>
        <v>0</v>
      </c>
      <c r="J120" s="237">
        <v>0</v>
      </c>
      <c r="K120" s="238"/>
      <c r="L120" s="110">
        <f t="shared" si="12"/>
        <v>0</v>
      </c>
      <c r="M120" s="121"/>
      <c r="N120" s="60"/>
      <c r="O120" s="110">
        <f t="shared" si="13"/>
        <v>0</v>
      </c>
      <c r="P120" s="213"/>
    </row>
    <row r="121" spans="1:16" hidden="1" x14ac:dyDescent="0.25">
      <c r="A121" s="36">
        <v>2262</v>
      </c>
      <c r="B121" s="57" t="s">
        <v>115</v>
      </c>
      <c r="C121" s="311">
        <f t="shared" si="9"/>
        <v>0</v>
      </c>
      <c r="D121" s="237">
        <v>0</v>
      </c>
      <c r="E121" s="60"/>
      <c r="F121" s="145">
        <f t="shared" si="10"/>
        <v>0</v>
      </c>
      <c r="G121" s="237"/>
      <c r="H121" s="238"/>
      <c r="I121" s="110">
        <f t="shared" si="11"/>
        <v>0</v>
      </c>
      <c r="J121" s="237">
        <v>0</v>
      </c>
      <c r="K121" s="238"/>
      <c r="L121" s="110">
        <f t="shared" si="12"/>
        <v>0</v>
      </c>
      <c r="M121" s="121"/>
      <c r="N121" s="60"/>
      <c r="O121" s="110">
        <f t="shared" si="13"/>
        <v>0</v>
      </c>
      <c r="P121" s="213"/>
    </row>
    <row r="122" spans="1:16" hidden="1" x14ac:dyDescent="0.25">
      <c r="A122" s="36">
        <v>2263</v>
      </c>
      <c r="B122" s="57" t="s">
        <v>116</v>
      </c>
      <c r="C122" s="311">
        <f t="shared" si="9"/>
        <v>0</v>
      </c>
      <c r="D122" s="237">
        <v>0</v>
      </c>
      <c r="E122" s="60"/>
      <c r="F122" s="145">
        <f t="shared" si="10"/>
        <v>0</v>
      </c>
      <c r="G122" s="237"/>
      <c r="H122" s="238"/>
      <c r="I122" s="110">
        <f t="shared" si="11"/>
        <v>0</v>
      </c>
      <c r="J122" s="237">
        <v>0</v>
      </c>
      <c r="K122" s="238"/>
      <c r="L122" s="110">
        <f t="shared" si="12"/>
        <v>0</v>
      </c>
      <c r="M122" s="121"/>
      <c r="N122" s="60"/>
      <c r="O122" s="110">
        <f t="shared" si="13"/>
        <v>0</v>
      </c>
      <c r="P122" s="213"/>
    </row>
    <row r="123" spans="1:16" ht="24" hidden="1" x14ac:dyDescent="0.25">
      <c r="A123" s="36">
        <v>2264</v>
      </c>
      <c r="B123" s="57" t="s">
        <v>117</v>
      </c>
      <c r="C123" s="311">
        <f t="shared" si="9"/>
        <v>0</v>
      </c>
      <c r="D123" s="237">
        <v>0</v>
      </c>
      <c r="E123" s="60"/>
      <c r="F123" s="145">
        <f t="shared" si="10"/>
        <v>0</v>
      </c>
      <c r="G123" s="237"/>
      <c r="H123" s="238"/>
      <c r="I123" s="110">
        <f t="shared" si="11"/>
        <v>0</v>
      </c>
      <c r="J123" s="237">
        <v>0</v>
      </c>
      <c r="K123" s="238"/>
      <c r="L123" s="110">
        <f t="shared" si="12"/>
        <v>0</v>
      </c>
      <c r="M123" s="121"/>
      <c r="N123" s="60"/>
      <c r="O123" s="110">
        <f t="shared" si="13"/>
        <v>0</v>
      </c>
      <c r="P123" s="213"/>
    </row>
    <row r="124" spans="1:16" hidden="1" x14ac:dyDescent="0.25">
      <c r="A124" s="36">
        <v>2269</v>
      </c>
      <c r="B124" s="57" t="s">
        <v>118</v>
      </c>
      <c r="C124" s="311">
        <f t="shared" si="9"/>
        <v>0</v>
      </c>
      <c r="D124" s="237">
        <v>0</v>
      </c>
      <c r="E124" s="60"/>
      <c r="F124" s="145">
        <f t="shared" si="10"/>
        <v>0</v>
      </c>
      <c r="G124" s="237"/>
      <c r="H124" s="238"/>
      <c r="I124" s="110">
        <f t="shared" si="11"/>
        <v>0</v>
      </c>
      <c r="J124" s="237">
        <v>0</v>
      </c>
      <c r="K124" s="238"/>
      <c r="L124" s="110">
        <f t="shared" si="12"/>
        <v>0</v>
      </c>
      <c r="M124" s="121"/>
      <c r="N124" s="60"/>
      <c r="O124" s="110">
        <f t="shared" si="13"/>
        <v>0</v>
      </c>
      <c r="P124" s="213"/>
    </row>
    <row r="125" spans="1:16" x14ac:dyDescent="0.25">
      <c r="A125" s="108">
        <v>2270</v>
      </c>
      <c r="B125" s="57" t="s">
        <v>119</v>
      </c>
      <c r="C125" s="311">
        <f t="shared" si="9"/>
        <v>4930</v>
      </c>
      <c r="D125" s="288">
        <f>SUM(D126:D130)</f>
        <v>4930</v>
      </c>
      <c r="E125" s="109">
        <f>SUM(E126:E130)</f>
        <v>0</v>
      </c>
      <c r="F125" s="145">
        <f t="shared" si="10"/>
        <v>4930</v>
      </c>
      <c r="G125" s="288">
        <f>SUM(G126:G130)</f>
        <v>0</v>
      </c>
      <c r="H125" s="115">
        <f>SUM(H126:H130)</f>
        <v>0</v>
      </c>
      <c r="I125" s="110">
        <f t="shared" si="11"/>
        <v>0</v>
      </c>
      <c r="J125" s="288">
        <f>SUM(J126:J130)</f>
        <v>0</v>
      </c>
      <c r="K125" s="115">
        <f>SUM(K126:K130)</f>
        <v>0</v>
      </c>
      <c r="L125" s="110">
        <f t="shared" si="12"/>
        <v>0</v>
      </c>
      <c r="M125" s="131">
        <f>SUM(M126:M130)</f>
        <v>0</v>
      </c>
      <c r="N125" s="109">
        <f>SUM(N126:N130)</f>
        <v>0</v>
      </c>
      <c r="O125" s="110">
        <f t="shared" si="13"/>
        <v>0</v>
      </c>
      <c r="P125" s="213"/>
    </row>
    <row r="126" spans="1:16" hidden="1" x14ac:dyDescent="0.25">
      <c r="A126" s="36">
        <v>2272</v>
      </c>
      <c r="B126" s="1" t="s">
        <v>120</v>
      </c>
      <c r="C126" s="311">
        <f t="shared" si="9"/>
        <v>0</v>
      </c>
      <c r="D126" s="237">
        <v>0</v>
      </c>
      <c r="E126" s="60"/>
      <c r="F126" s="145">
        <f t="shared" si="10"/>
        <v>0</v>
      </c>
      <c r="G126" s="237"/>
      <c r="H126" s="238"/>
      <c r="I126" s="110">
        <f t="shared" si="11"/>
        <v>0</v>
      </c>
      <c r="J126" s="237">
        <v>0</v>
      </c>
      <c r="K126" s="238"/>
      <c r="L126" s="110">
        <f t="shared" si="12"/>
        <v>0</v>
      </c>
      <c r="M126" s="121"/>
      <c r="N126" s="60"/>
      <c r="O126" s="110">
        <f t="shared" si="13"/>
        <v>0</v>
      </c>
      <c r="P126" s="213"/>
    </row>
    <row r="127" spans="1:16" ht="24" hidden="1" x14ac:dyDescent="0.25">
      <c r="A127" s="36">
        <v>2275</v>
      </c>
      <c r="B127" s="57" t="s">
        <v>121</v>
      </c>
      <c r="C127" s="311">
        <f t="shared" si="9"/>
        <v>0</v>
      </c>
      <c r="D127" s="237">
        <v>0</v>
      </c>
      <c r="E127" s="60"/>
      <c r="F127" s="145">
        <f t="shared" si="10"/>
        <v>0</v>
      </c>
      <c r="G127" s="237"/>
      <c r="H127" s="238"/>
      <c r="I127" s="110">
        <f t="shared" si="11"/>
        <v>0</v>
      </c>
      <c r="J127" s="237">
        <v>0</v>
      </c>
      <c r="K127" s="238"/>
      <c r="L127" s="110">
        <f t="shared" si="12"/>
        <v>0</v>
      </c>
      <c r="M127" s="121"/>
      <c r="N127" s="60"/>
      <c r="O127" s="110">
        <f t="shared" si="13"/>
        <v>0</v>
      </c>
      <c r="P127" s="213"/>
    </row>
    <row r="128" spans="1:16" ht="36" hidden="1" x14ac:dyDescent="0.25">
      <c r="A128" s="36">
        <v>2276</v>
      </c>
      <c r="B128" s="57" t="s">
        <v>122</v>
      </c>
      <c r="C128" s="311">
        <f t="shared" si="9"/>
        <v>0</v>
      </c>
      <c r="D128" s="237">
        <v>0</v>
      </c>
      <c r="E128" s="60"/>
      <c r="F128" s="145">
        <f t="shared" si="10"/>
        <v>0</v>
      </c>
      <c r="G128" s="237"/>
      <c r="H128" s="238"/>
      <c r="I128" s="110">
        <f t="shared" si="11"/>
        <v>0</v>
      </c>
      <c r="J128" s="237">
        <v>0</v>
      </c>
      <c r="K128" s="238"/>
      <c r="L128" s="110">
        <f t="shared" si="12"/>
        <v>0</v>
      </c>
      <c r="M128" s="121"/>
      <c r="N128" s="60"/>
      <c r="O128" s="110">
        <f t="shared" si="13"/>
        <v>0</v>
      </c>
      <c r="P128" s="213"/>
    </row>
    <row r="129" spans="1:16" ht="24" hidden="1" x14ac:dyDescent="0.25">
      <c r="A129" s="36">
        <v>2278</v>
      </c>
      <c r="B129" s="57" t="s">
        <v>123</v>
      </c>
      <c r="C129" s="311">
        <f t="shared" si="9"/>
        <v>0</v>
      </c>
      <c r="D129" s="237">
        <v>0</v>
      </c>
      <c r="E129" s="60"/>
      <c r="F129" s="145">
        <f t="shared" si="10"/>
        <v>0</v>
      </c>
      <c r="G129" s="237"/>
      <c r="H129" s="238"/>
      <c r="I129" s="110">
        <f t="shared" si="11"/>
        <v>0</v>
      </c>
      <c r="J129" s="237">
        <v>0</v>
      </c>
      <c r="K129" s="238"/>
      <c r="L129" s="110">
        <f t="shared" si="12"/>
        <v>0</v>
      </c>
      <c r="M129" s="121"/>
      <c r="N129" s="60"/>
      <c r="O129" s="110">
        <f t="shared" si="13"/>
        <v>0</v>
      </c>
      <c r="P129" s="213"/>
    </row>
    <row r="130" spans="1:16" ht="24" x14ac:dyDescent="0.25">
      <c r="A130" s="36">
        <v>2279</v>
      </c>
      <c r="B130" s="57" t="s">
        <v>124</v>
      </c>
      <c r="C130" s="311">
        <f t="shared" si="9"/>
        <v>4930</v>
      </c>
      <c r="D130" s="237">
        <v>4930</v>
      </c>
      <c r="E130" s="60"/>
      <c r="F130" s="145">
        <f t="shared" si="10"/>
        <v>4930</v>
      </c>
      <c r="G130" s="237"/>
      <c r="H130" s="238"/>
      <c r="I130" s="110">
        <f t="shared" si="11"/>
        <v>0</v>
      </c>
      <c r="J130" s="237">
        <v>0</v>
      </c>
      <c r="K130" s="238"/>
      <c r="L130" s="110">
        <f t="shared" si="12"/>
        <v>0</v>
      </c>
      <c r="M130" s="121"/>
      <c r="N130" s="60"/>
      <c r="O130" s="110">
        <f t="shared" si="13"/>
        <v>0</v>
      </c>
      <c r="P130" s="213"/>
    </row>
    <row r="131" spans="1:16" ht="24" hidden="1" x14ac:dyDescent="0.25">
      <c r="A131" s="164">
        <v>2280</v>
      </c>
      <c r="B131" s="52" t="s">
        <v>125</v>
      </c>
      <c r="C131" s="311">
        <f t="shared" si="9"/>
        <v>0</v>
      </c>
      <c r="D131" s="291">
        <f t="shared" ref="D131" si="14">SUM(D132)</f>
        <v>0</v>
      </c>
      <c r="E131" s="113">
        <f t="shared" ref="E131:N131" si="15">SUM(E132)</f>
        <v>0</v>
      </c>
      <c r="F131" s="287">
        <f t="shared" si="10"/>
        <v>0</v>
      </c>
      <c r="G131" s="291">
        <f t="shared" ref="G131" si="16">SUM(G132)</f>
        <v>0</v>
      </c>
      <c r="H131" s="292">
        <f t="shared" si="15"/>
        <v>0</v>
      </c>
      <c r="I131" s="114">
        <f t="shared" si="11"/>
        <v>0</v>
      </c>
      <c r="J131" s="291">
        <f t="shared" ref="J131" si="17">SUM(J132)</f>
        <v>0</v>
      </c>
      <c r="K131" s="292">
        <f t="shared" si="15"/>
        <v>0</v>
      </c>
      <c r="L131" s="114">
        <f t="shared" si="12"/>
        <v>0</v>
      </c>
      <c r="M131" s="131">
        <f t="shared" si="15"/>
        <v>0</v>
      </c>
      <c r="N131" s="109">
        <f t="shared" si="15"/>
        <v>0</v>
      </c>
      <c r="O131" s="110">
        <f t="shared" si="13"/>
        <v>0</v>
      </c>
      <c r="P131" s="213"/>
    </row>
    <row r="132" spans="1:16" ht="24" hidden="1" x14ac:dyDescent="0.25">
      <c r="A132" s="36">
        <v>2283</v>
      </c>
      <c r="B132" s="57" t="s">
        <v>126</v>
      </c>
      <c r="C132" s="311">
        <f t="shared" si="9"/>
        <v>0</v>
      </c>
      <c r="D132" s="237">
        <v>0</v>
      </c>
      <c r="E132" s="60"/>
      <c r="F132" s="145">
        <f t="shared" si="10"/>
        <v>0</v>
      </c>
      <c r="G132" s="237"/>
      <c r="H132" s="238"/>
      <c r="I132" s="110">
        <f t="shared" si="11"/>
        <v>0</v>
      </c>
      <c r="J132" s="237">
        <v>0</v>
      </c>
      <c r="K132" s="238"/>
      <c r="L132" s="110">
        <f t="shared" si="12"/>
        <v>0</v>
      </c>
      <c r="M132" s="121"/>
      <c r="N132" s="60"/>
      <c r="O132" s="110">
        <f t="shared" si="13"/>
        <v>0</v>
      </c>
      <c r="P132" s="213"/>
    </row>
    <row r="133" spans="1:16" ht="36" x14ac:dyDescent="0.25">
      <c r="A133" s="44">
        <v>2300</v>
      </c>
      <c r="B133" s="103" t="s">
        <v>127</v>
      </c>
      <c r="C133" s="375">
        <f t="shared" si="9"/>
        <v>51140</v>
      </c>
      <c r="D133" s="227">
        <f>SUM(D134,D139,D143,D144,D147,D154,D162,D163,D166)</f>
        <v>34980</v>
      </c>
      <c r="E133" s="50">
        <f>SUM(E134,E139,E143,E144,E147,E154,E162,E163,E166)</f>
        <v>0</v>
      </c>
      <c r="F133" s="283">
        <f t="shared" si="10"/>
        <v>34980</v>
      </c>
      <c r="G133" s="227">
        <f>SUM(G134,G139,G143,G144,G147,G154,G162,G163,G166)</f>
        <v>0</v>
      </c>
      <c r="H133" s="104">
        <f>SUM(H134,H139,H143,H144,H147,H154,H162,H163,H166)</f>
        <v>0</v>
      </c>
      <c r="I133" s="112">
        <f t="shared" si="11"/>
        <v>0</v>
      </c>
      <c r="J133" s="227">
        <f>SUM(J134,J139,J143,J144,J147,J154,J162,J163,J166)</f>
        <v>16160</v>
      </c>
      <c r="K133" s="104">
        <f>SUM(K134,K139,K143,K144,K147,K154,K162,K163,K166)</f>
        <v>0</v>
      </c>
      <c r="L133" s="112">
        <f t="shared" si="12"/>
        <v>16160</v>
      </c>
      <c r="M133" s="119">
        <f>SUM(M134,M139,M143,M144,M147,M154,M162,M163,M166)</f>
        <v>0</v>
      </c>
      <c r="N133" s="50">
        <f>SUM(N134,N139,N143,N144,N147,N154,N162,N163,N166)</f>
        <v>0</v>
      </c>
      <c r="O133" s="112">
        <f t="shared" si="13"/>
        <v>0</v>
      </c>
      <c r="P133" s="225"/>
    </row>
    <row r="134" spans="1:16" ht="24" x14ac:dyDescent="0.25">
      <c r="A134" s="164">
        <v>2310</v>
      </c>
      <c r="B134" s="52" t="s">
        <v>128</v>
      </c>
      <c r="C134" s="376">
        <f t="shared" si="9"/>
        <v>51140</v>
      </c>
      <c r="D134" s="295">
        <f>SUM(D135:D138)</f>
        <v>34980</v>
      </c>
      <c r="E134" s="292">
        <f>SUM(E135:E138)</f>
        <v>0</v>
      </c>
      <c r="F134" s="287">
        <f t="shared" si="10"/>
        <v>34980</v>
      </c>
      <c r="G134" s="291">
        <f>SUM(G135:G138)</f>
        <v>0</v>
      </c>
      <c r="H134" s="292">
        <f>SUM(H135:H138)</f>
        <v>0</v>
      </c>
      <c r="I134" s="114">
        <f t="shared" si="11"/>
        <v>0</v>
      </c>
      <c r="J134" s="291">
        <f>SUM(J135:J138)</f>
        <v>16160</v>
      </c>
      <c r="K134" s="292">
        <f>SUM(K135:K138)</f>
        <v>0</v>
      </c>
      <c r="L134" s="114">
        <f t="shared" si="12"/>
        <v>16160</v>
      </c>
      <c r="M134" s="135">
        <f>SUM(M135:M138)</f>
        <v>0</v>
      </c>
      <c r="N134" s="113">
        <f>SUM(N135:N138)</f>
        <v>0</v>
      </c>
      <c r="O134" s="114">
        <f t="shared" si="13"/>
        <v>0</v>
      </c>
      <c r="P134" s="208"/>
    </row>
    <row r="135" spans="1:16" x14ac:dyDescent="0.25">
      <c r="A135" s="36">
        <v>2311</v>
      </c>
      <c r="B135" s="57" t="s">
        <v>129</v>
      </c>
      <c r="C135" s="311">
        <f t="shared" si="9"/>
        <v>2440</v>
      </c>
      <c r="D135" s="237">
        <v>840</v>
      </c>
      <c r="E135" s="60"/>
      <c r="F135" s="145">
        <f t="shared" si="10"/>
        <v>840</v>
      </c>
      <c r="G135" s="237"/>
      <c r="H135" s="238"/>
      <c r="I135" s="110">
        <f t="shared" si="11"/>
        <v>0</v>
      </c>
      <c r="J135" s="237">
        <v>1600</v>
      </c>
      <c r="K135" s="238"/>
      <c r="L135" s="110">
        <f t="shared" si="12"/>
        <v>1600</v>
      </c>
      <c r="M135" s="121"/>
      <c r="N135" s="60"/>
      <c r="O135" s="110">
        <f t="shared" si="13"/>
        <v>0</v>
      </c>
      <c r="P135" s="213"/>
    </row>
    <row r="136" spans="1:16" hidden="1" x14ac:dyDescent="0.25">
      <c r="A136" s="36">
        <v>2312</v>
      </c>
      <c r="B136" s="57" t="s">
        <v>130</v>
      </c>
      <c r="C136" s="311">
        <f t="shared" si="9"/>
        <v>0</v>
      </c>
      <c r="D136" s="237">
        <v>0</v>
      </c>
      <c r="E136" s="60"/>
      <c r="F136" s="145">
        <f t="shared" si="10"/>
        <v>0</v>
      </c>
      <c r="G136" s="237"/>
      <c r="H136" s="238"/>
      <c r="I136" s="110">
        <f t="shared" si="11"/>
        <v>0</v>
      </c>
      <c r="J136" s="237">
        <v>0</v>
      </c>
      <c r="K136" s="238"/>
      <c r="L136" s="110">
        <f t="shared" si="12"/>
        <v>0</v>
      </c>
      <c r="M136" s="121"/>
      <c r="N136" s="60"/>
      <c r="O136" s="110">
        <f t="shared" si="13"/>
        <v>0</v>
      </c>
      <c r="P136" s="213"/>
    </row>
    <row r="137" spans="1:16" hidden="1" x14ac:dyDescent="0.25">
      <c r="A137" s="36">
        <v>2313</v>
      </c>
      <c r="B137" s="57" t="s">
        <v>131</v>
      </c>
      <c r="C137" s="311">
        <f t="shared" si="9"/>
        <v>0</v>
      </c>
      <c r="D137" s="237">
        <v>0</v>
      </c>
      <c r="E137" s="60"/>
      <c r="F137" s="145">
        <f t="shared" si="10"/>
        <v>0</v>
      </c>
      <c r="G137" s="237"/>
      <c r="H137" s="238"/>
      <c r="I137" s="110">
        <f t="shared" si="11"/>
        <v>0</v>
      </c>
      <c r="J137" s="237">
        <v>0</v>
      </c>
      <c r="K137" s="238"/>
      <c r="L137" s="110">
        <f t="shared" si="12"/>
        <v>0</v>
      </c>
      <c r="M137" s="121"/>
      <c r="N137" s="60"/>
      <c r="O137" s="110">
        <f t="shared" si="13"/>
        <v>0</v>
      </c>
      <c r="P137" s="213"/>
    </row>
    <row r="138" spans="1:16" ht="36" x14ac:dyDescent="0.25">
      <c r="A138" s="36">
        <v>2314</v>
      </c>
      <c r="B138" s="57" t="s">
        <v>132</v>
      </c>
      <c r="C138" s="311">
        <f t="shared" si="9"/>
        <v>48700</v>
      </c>
      <c r="D138" s="237">
        <f>23700+10440</f>
        <v>34140</v>
      </c>
      <c r="E138" s="60"/>
      <c r="F138" s="145">
        <f t="shared" si="10"/>
        <v>34140</v>
      </c>
      <c r="G138" s="237"/>
      <c r="H138" s="238"/>
      <c r="I138" s="110">
        <f t="shared" si="11"/>
        <v>0</v>
      </c>
      <c r="J138" s="237">
        <f>25000-10440</f>
        <v>14560</v>
      </c>
      <c r="K138" s="238"/>
      <c r="L138" s="110">
        <f t="shared" si="12"/>
        <v>14560</v>
      </c>
      <c r="M138" s="121"/>
      <c r="N138" s="60"/>
      <c r="O138" s="110">
        <f t="shared" si="13"/>
        <v>0</v>
      </c>
      <c r="P138" s="213"/>
    </row>
    <row r="139" spans="1:16" hidden="1" x14ac:dyDescent="0.25">
      <c r="A139" s="108">
        <v>2320</v>
      </c>
      <c r="B139" s="57" t="s">
        <v>133</v>
      </c>
      <c r="C139" s="311">
        <f t="shared" si="9"/>
        <v>0</v>
      </c>
      <c r="D139" s="288">
        <f>SUM(D140:D142)</f>
        <v>0</v>
      </c>
      <c r="E139" s="109">
        <f>SUM(E140:E142)</f>
        <v>0</v>
      </c>
      <c r="F139" s="145">
        <f t="shared" si="10"/>
        <v>0</v>
      </c>
      <c r="G139" s="288">
        <f>SUM(G140:G142)</f>
        <v>0</v>
      </c>
      <c r="H139" s="115">
        <f>SUM(H140:H142)</f>
        <v>0</v>
      </c>
      <c r="I139" s="110">
        <f t="shared" si="11"/>
        <v>0</v>
      </c>
      <c r="J139" s="288">
        <f>SUM(J140:J142)</f>
        <v>0</v>
      </c>
      <c r="K139" s="115">
        <f>SUM(K140:K142)</f>
        <v>0</v>
      </c>
      <c r="L139" s="110">
        <f t="shared" si="12"/>
        <v>0</v>
      </c>
      <c r="M139" s="131">
        <f>SUM(M140:M142)</f>
        <v>0</v>
      </c>
      <c r="N139" s="109">
        <f>SUM(N140:N142)</f>
        <v>0</v>
      </c>
      <c r="O139" s="110">
        <f t="shared" si="13"/>
        <v>0</v>
      </c>
      <c r="P139" s="213"/>
    </row>
    <row r="140" spans="1:16" hidden="1" x14ac:dyDescent="0.25">
      <c r="A140" s="36">
        <v>2321</v>
      </c>
      <c r="B140" s="57" t="s">
        <v>134</v>
      </c>
      <c r="C140" s="311">
        <f t="shared" si="9"/>
        <v>0</v>
      </c>
      <c r="D140" s="237">
        <v>0</v>
      </c>
      <c r="E140" s="60"/>
      <c r="F140" s="145">
        <f t="shared" si="10"/>
        <v>0</v>
      </c>
      <c r="G140" s="237"/>
      <c r="H140" s="238"/>
      <c r="I140" s="110">
        <f t="shared" si="11"/>
        <v>0</v>
      </c>
      <c r="J140" s="237">
        <v>0</v>
      </c>
      <c r="K140" s="238"/>
      <c r="L140" s="110">
        <f t="shared" si="12"/>
        <v>0</v>
      </c>
      <c r="M140" s="121"/>
      <c r="N140" s="60"/>
      <c r="O140" s="110">
        <f t="shared" si="13"/>
        <v>0</v>
      </c>
      <c r="P140" s="213"/>
    </row>
    <row r="141" spans="1:16" hidden="1" x14ac:dyDescent="0.25">
      <c r="A141" s="36">
        <v>2322</v>
      </c>
      <c r="B141" s="57" t="s">
        <v>135</v>
      </c>
      <c r="C141" s="311">
        <f t="shared" si="9"/>
        <v>0</v>
      </c>
      <c r="D141" s="237">
        <v>0</v>
      </c>
      <c r="E141" s="60"/>
      <c r="F141" s="145">
        <f t="shared" si="10"/>
        <v>0</v>
      </c>
      <c r="G141" s="237"/>
      <c r="H141" s="238"/>
      <c r="I141" s="110">
        <f t="shared" si="11"/>
        <v>0</v>
      </c>
      <c r="J141" s="237">
        <v>0</v>
      </c>
      <c r="K141" s="238"/>
      <c r="L141" s="110">
        <f t="shared" si="12"/>
        <v>0</v>
      </c>
      <c r="M141" s="121"/>
      <c r="N141" s="60"/>
      <c r="O141" s="110">
        <f t="shared" si="13"/>
        <v>0</v>
      </c>
      <c r="P141" s="213"/>
    </row>
    <row r="142" spans="1:16" hidden="1" x14ac:dyDescent="0.25">
      <c r="A142" s="36">
        <v>2329</v>
      </c>
      <c r="B142" s="57" t="s">
        <v>136</v>
      </c>
      <c r="C142" s="311">
        <f t="shared" si="9"/>
        <v>0</v>
      </c>
      <c r="D142" s="237">
        <v>0</v>
      </c>
      <c r="E142" s="60"/>
      <c r="F142" s="145">
        <f t="shared" si="10"/>
        <v>0</v>
      </c>
      <c r="G142" s="237"/>
      <c r="H142" s="238"/>
      <c r="I142" s="110">
        <f t="shared" si="11"/>
        <v>0</v>
      </c>
      <c r="J142" s="237">
        <v>0</v>
      </c>
      <c r="K142" s="238"/>
      <c r="L142" s="110">
        <f t="shared" si="12"/>
        <v>0</v>
      </c>
      <c r="M142" s="121"/>
      <c r="N142" s="60"/>
      <c r="O142" s="110">
        <f t="shared" si="13"/>
        <v>0</v>
      </c>
      <c r="P142" s="213"/>
    </row>
    <row r="143" spans="1:16" hidden="1" x14ac:dyDescent="0.25">
      <c r="A143" s="108">
        <v>2330</v>
      </c>
      <c r="B143" s="57" t="s">
        <v>137</v>
      </c>
      <c r="C143" s="311">
        <f t="shared" si="9"/>
        <v>0</v>
      </c>
      <c r="D143" s="237">
        <v>0</v>
      </c>
      <c r="E143" s="60"/>
      <c r="F143" s="145">
        <f t="shared" si="10"/>
        <v>0</v>
      </c>
      <c r="G143" s="237"/>
      <c r="H143" s="238"/>
      <c r="I143" s="110">
        <f t="shared" si="11"/>
        <v>0</v>
      </c>
      <c r="J143" s="237">
        <v>0</v>
      </c>
      <c r="K143" s="238"/>
      <c r="L143" s="110">
        <f t="shared" si="12"/>
        <v>0</v>
      </c>
      <c r="M143" s="121"/>
      <c r="N143" s="60"/>
      <c r="O143" s="110">
        <f t="shared" si="13"/>
        <v>0</v>
      </c>
      <c r="P143" s="213"/>
    </row>
    <row r="144" spans="1:16" ht="48" hidden="1" x14ac:dyDescent="0.25">
      <c r="A144" s="108">
        <v>2340</v>
      </c>
      <c r="B144" s="57" t="s">
        <v>138</v>
      </c>
      <c r="C144" s="311">
        <f t="shared" si="9"/>
        <v>0</v>
      </c>
      <c r="D144" s="288">
        <f>SUM(D145:D146)</f>
        <v>0</v>
      </c>
      <c r="E144" s="109">
        <f>SUM(E145:E146)</f>
        <v>0</v>
      </c>
      <c r="F144" s="145">
        <f t="shared" si="10"/>
        <v>0</v>
      </c>
      <c r="G144" s="288">
        <f>SUM(G145:G146)</f>
        <v>0</v>
      </c>
      <c r="H144" s="115">
        <f>SUM(H145:H146)</f>
        <v>0</v>
      </c>
      <c r="I144" s="110">
        <f t="shared" si="11"/>
        <v>0</v>
      </c>
      <c r="J144" s="288">
        <f>SUM(J145:J146)</f>
        <v>0</v>
      </c>
      <c r="K144" s="115">
        <f>SUM(K145:K146)</f>
        <v>0</v>
      </c>
      <c r="L144" s="110">
        <f t="shared" si="12"/>
        <v>0</v>
      </c>
      <c r="M144" s="131">
        <f>SUM(M145:M146)</f>
        <v>0</v>
      </c>
      <c r="N144" s="109">
        <f>SUM(N145:N146)</f>
        <v>0</v>
      </c>
      <c r="O144" s="110">
        <f t="shared" si="13"/>
        <v>0</v>
      </c>
      <c r="P144" s="213"/>
    </row>
    <row r="145" spans="1:16" hidden="1" x14ac:dyDescent="0.25">
      <c r="A145" s="36">
        <v>2341</v>
      </c>
      <c r="B145" s="57" t="s">
        <v>139</v>
      </c>
      <c r="C145" s="311">
        <f t="shared" si="9"/>
        <v>0</v>
      </c>
      <c r="D145" s="237">
        <v>0</v>
      </c>
      <c r="E145" s="60"/>
      <c r="F145" s="145">
        <f t="shared" si="10"/>
        <v>0</v>
      </c>
      <c r="G145" s="237"/>
      <c r="H145" s="238"/>
      <c r="I145" s="110">
        <f t="shared" si="11"/>
        <v>0</v>
      </c>
      <c r="J145" s="237">
        <v>0</v>
      </c>
      <c r="K145" s="238"/>
      <c r="L145" s="110">
        <f t="shared" si="12"/>
        <v>0</v>
      </c>
      <c r="M145" s="121"/>
      <c r="N145" s="60"/>
      <c r="O145" s="110">
        <f t="shared" si="13"/>
        <v>0</v>
      </c>
      <c r="P145" s="213"/>
    </row>
    <row r="146" spans="1:16" ht="24" hidden="1" x14ac:dyDescent="0.25">
      <c r="A146" s="36">
        <v>2344</v>
      </c>
      <c r="B146" s="57" t="s">
        <v>140</v>
      </c>
      <c r="C146" s="311">
        <f t="shared" si="9"/>
        <v>0</v>
      </c>
      <c r="D146" s="237">
        <v>0</v>
      </c>
      <c r="E146" s="60"/>
      <c r="F146" s="145">
        <f t="shared" si="10"/>
        <v>0</v>
      </c>
      <c r="G146" s="237"/>
      <c r="H146" s="238"/>
      <c r="I146" s="110">
        <f t="shared" si="11"/>
        <v>0</v>
      </c>
      <c r="J146" s="237">
        <v>0</v>
      </c>
      <c r="K146" s="238"/>
      <c r="L146" s="110">
        <f t="shared" si="12"/>
        <v>0</v>
      </c>
      <c r="M146" s="121"/>
      <c r="N146" s="60"/>
      <c r="O146" s="110">
        <f t="shared" si="13"/>
        <v>0</v>
      </c>
      <c r="P146" s="213"/>
    </row>
    <row r="147" spans="1:16" ht="24" hidden="1" x14ac:dyDescent="0.25">
      <c r="A147" s="105">
        <v>2350</v>
      </c>
      <c r="B147" s="78" t="s">
        <v>141</v>
      </c>
      <c r="C147" s="311">
        <f t="shared" si="9"/>
        <v>0</v>
      </c>
      <c r="D147" s="127">
        <f>SUM(D148:D153)</f>
        <v>0</v>
      </c>
      <c r="E147" s="106">
        <f>SUM(E148:E153)</f>
        <v>0</v>
      </c>
      <c r="F147" s="286">
        <f t="shared" si="10"/>
        <v>0</v>
      </c>
      <c r="G147" s="127">
        <f>SUM(G148:G153)</f>
        <v>0</v>
      </c>
      <c r="H147" s="172">
        <f>SUM(H148:H153)</f>
        <v>0</v>
      </c>
      <c r="I147" s="107">
        <f t="shared" si="11"/>
        <v>0</v>
      </c>
      <c r="J147" s="127">
        <f>SUM(J148:J153)</f>
        <v>0</v>
      </c>
      <c r="K147" s="172">
        <f>SUM(K148:K153)</f>
        <v>0</v>
      </c>
      <c r="L147" s="107">
        <f t="shared" si="12"/>
        <v>0</v>
      </c>
      <c r="M147" s="132">
        <f>SUM(M148:M153)</f>
        <v>0</v>
      </c>
      <c r="N147" s="106">
        <f>SUM(N148:N153)</f>
        <v>0</v>
      </c>
      <c r="O147" s="107">
        <f t="shared" si="13"/>
        <v>0</v>
      </c>
      <c r="P147" s="265"/>
    </row>
    <row r="148" spans="1:16" hidden="1" x14ac:dyDescent="0.25">
      <c r="A148" s="32">
        <v>2351</v>
      </c>
      <c r="B148" s="52" t="s">
        <v>142</v>
      </c>
      <c r="C148" s="311">
        <f t="shared" si="9"/>
        <v>0</v>
      </c>
      <c r="D148" s="231">
        <v>0</v>
      </c>
      <c r="E148" s="55"/>
      <c r="F148" s="287">
        <f t="shared" si="10"/>
        <v>0</v>
      </c>
      <c r="G148" s="231"/>
      <c r="H148" s="232"/>
      <c r="I148" s="114">
        <f t="shared" si="11"/>
        <v>0</v>
      </c>
      <c r="J148" s="231">
        <v>0</v>
      </c>
      <c r="K148" s="232"/>
      <c r="L148" s="114">
        <f t="shared" si="12"/>
        <v>0</v>
      </c>
      <c r="M148" s="179"/>
      <c r="N148" s="55"/>
      <c r="O148" s="114">
        <f t="shared" si="13"/>
        <v>0</v>
      </c>
      <c r="P148" s="208"/>
    </row>
    <row r="149" spans="1:16" hidden="1" x14ac:dyDescent="0.25">
      <c r="A149" s="36">
        <v>2352</v>
      </c>
      <c r="B149" s="57" t="s">
        <v>143</v>
      </c>
      <c r="C149" s="311">
        <f t="shared" si="9"/>
        <v>0</v>
      </c>
      <c r="D149" s="237">
        <v>0</v>
      </c>
      <c r="E149" s="60"/>
      <c r="F149" s="145">
        <f t="shared" si="10"/>
        <v>0</v>
      </c>
      <c r="G149" s="237"/>
      <c r="H149" s="238"/>
      <c r="I149" s="110">
        <f t="shared" si="11"/>
        <v>0</v>
      </c>
      <c r="J149" s="237">
        <v>0</v>
      </c>
      <c r="K149" s="238"/>
      <c r="L149" s="110">
        <f t="shared" si="12"/>
        <v>0</v>
      </c>
      <c r="M149" s="121"/>
      <c r="N149" s="60"/>
      <c r="O149" s="110">
        <f t="shared" si="13"/>
        <v>0</v>
      </c>
      <c r="P149" s="213"/>
    </row>
    <row r="150" spans="1:16" ht="24" hidden="1" x14ac:dyDescent="0.25">
      <c r="A150" s="36">
        <v>2353</v>
      </c>
      <c r="B150" s="57" t="s">
        <v>144</v>
      </c>
      <c r="C150" s="311">
        <f t="shared" si="9"/>
        <v>0</v>
      </c>
      <c r="D150" s="237">
        <v>0</v>
      </c>
      <c r="E150" s="60"/>
      <c r="F150" s="145">
        <f t="shared" si="10"/>
        <v>0</v>
      </c>
      <c r="G150" s="237"/>
      <c r="H150" s="238"/>
      <c r="I150" s="110">
        <f t="shared" si="11"/>
        <v>0</v>
      </c>
      <c r="J150" s="237">
        <v>0</v>
      </c>
      <c r="K150" s="238"/>
      <c r="L150" s="110">
        <f t="shared" si="12"/>
        <v>0</v>
      </c>
      <c r="M150" s="121"/>
      <c r="N150" s="60"/>
      <c r="O150" s="110">
        <f t="shared" si="13"/>
        <v>0</v>
      </c>
      <c r="P150" s="213"/>
    </row>
    <row r="151" spans="1:16" ht="24" hidden="1" x14ac:dyDescent="0.25">
      <c r="A151" s="36">
        <v>2354</v>
      </c>
      <c r="B151" s="57" t="s">
        <v>145</v>
      </c>
      <c r="C151" s="311">
        <f t="shared" si="9"/>
        <v>0</v>
      </c>
      <c r="D151" s="237">
        <v>0</v>
      </c>
      <c r="E151" s="60"/>
      <c r="F151" s="145">
        <f t="shared" si="10"/>
        <v>0</v>
      </c>
      <c r="G151" s="237"/>
      <c r="H151" s="238"/>
      <c r="I151" s="110">
        <f t="shared" si="11"/>
        <v>0</v>
      </c>
      <c r="J151" s="237">
        <v>0</v>
      </c>
      <c r="K151" s="238"/>
      <c r="L151" s="110">
        <f t="shared" si="12"/>
        <v>0</v>
      </c>
      <c r="M151" s="121"/>
      <c r="N151" s="60"/>
      <c r="O151" s="110">
        <f t="shared" si="13"/>
        <v>0</v>
      </c>
      <c r="P151" s="213"/>
    </row>
    <row r="152" spans="1:16" ht="24" hidden="1" x14ac:dyDescent="0.25">
      <c r="A152" s="36">
        <v>2355</v>
      </c>
      <c r="B152" s="57" t="s">
        <v>146</v>
      </c>
      <c r="C152" s="311">
        <f t="shared" si="9"/>
        <v>0</v>
      </c>
      <c r="D152" s="237">
        <v>0</v>
      </c>
      <c r="E152" s="60"/>
      <c r="F152" s="145">
        <f t="shared" si="10"/>
        <v>0</v>
      </c>
      <c r="G152" s="237"/>
      <c r="H152" s="238"/>
      <c r="I152" s="110">
        <f t="shared" si="11"/>
        <v>0</v>
      </c>
      <c r="J152" s="237">
        <v>0</v>
      </c>
      <c r="K152" s="238"/>
      <c r="L152" s="110">
        <f t="shared" si="12"/>
        <v>0</v>
      </c>
      <c r="M152" s="121"/>
      <c r="N152" s="60"/>
      <c r="O152" s="110">
        <f t="shared" si="13"/>
        <v>0</v>
      </c>
      <c r="P152" s="213"/>
    </row>
    <row r="153" spans="1:16" ht="24" hidden="1" x14ac:dyDescent="0.25">
      <c r="A153" s="36">
        <v>2359</v>
      </c>
      <c r="B153" s="57" t="s">
        <v>147</v>
      </c>
      <c r="C153" s="311">
        <f t="shared" si="9"/>
        <v>0</v>
      </c>
      <c r="D153" s="237">
        <v>0</v>
      </c>
      <c r="E153" s="60"/>
      <c r="F153" s="145">
        <f t="shared" si="10"/>
        <v>0</v>
      </c>
      <c r="G153" s="237"/>
      <c r="H153" s="238"/>
      <c r="I153" s="110">
        <f t="shared" si="11"/>
        <v>0</v>
      </c>
      <c r="J153" s="237">
        <v>0</v>
      </c>
      <c r="K153" s="238"/>
      <c r="L153" s="110">
        <f t="shared" si="12"/>
        <v>0</v>
      </c>
      <c r="M153" s="121"/>
      <c r="N153" s="60"/>
      <c r="O153" s="110">
        <f t="shared" si="13"/>
        <v>0</v>
      </c>
      <c r="P153" s="213"/>
    </row>
    <row r="154" spans="1:16" ht="24" hidden="1" x14ac:dyDescent="0.25">
      <c r="A154" s="108">
        <v>2360</v>
      </c>
      <c r="B154" s="57" t="s">
        <v>148</v>
      </c>
      <c r="C154" s="311">
        <f t="shared" si="9"/>
        <v>0</v>
      </c>
      <c r="D154" s="288">
        <f>SUM(D155:D161)</f>
        <v>0</v>
      </c>
      <c r="E154" s="109">
        <f>SUM(E155:E161)</f>
        <v>0</v>
      </c>
      <c r="F154" s="145">
        <f t="shared" si="10"/>
        <v>0</v>
      </c>
      <c r="G154" s="288">
        <f>SUM(G155:G161)</f>
        <v>0</v>
      </c>
      <c r="H154" s="115">
        <f>SUM(H155:H161)</f>
        <v>0</v>
      </c>
      <c r="I154" s="110">
        <f t="shared" si="11"/>
        <v>0</v>
      </c>
      <c r="J154" s="288">
        <f>SUM(J155:J161)</f>
        <v>0</v>
      </c>
      <c r="K154" s="115">
        <f>SUM(K155:K161)</f>
        <v>0</v>
      </c>
      <c r="L154" s="110">
        <f t="shared" si="12"/>
        <v>0</v>
      </c>
      <c r="M154" s="131">
        <f>SUM(M155:M161)</f>
        <v>0</v>
      </c>
      <c r="N154" s="109">
        <f>SUM(N155:N161)</f>
        <v>0</v>
      </c>
      <c r="O154" s="110">
        <f t="shared" si="13"/>
        <v>0</v>
      </c>
      <c r="P154" s="213"/>
    </row>
    <row r="155" spans="1:16" hidden="1" x14ac:dyDescent="0.25">
      <c r="A155" s="35">
        <v>2361</v>
      </c>
      <c r="B155" s="57" t="s">
        <v>149</v>
      </c>
      <c r="C155" s="311">
        <f t="shared" si="9"/>
        <v>0</v>
      </c>
      <c r="D155" s="237">
        <v>0</v>
      </c>
      <c r="E155" s="60"/>
      <c r="F155" s="145">
        <f t="shared" si="10"/>
        <v>0</v>
      </c>
      <c r="G155" s="237"/>
      <c r="H155" s="238"/>
      <c r="I155" s="110">
        <f t="shared" si="11"/>
        <v>0</v>
      </c>
      <c r="J155" s="237">
        <v>0</v>
      </c>
      <c r="K155" s="238"/>
      <c r="L155" s="110">
        <f t="shared" si="12"/>
        <v>0</v>
      </c>
      <c r="M155" s="121"/>
      <c r="N155" s="60"/>
      <c r="O155" s="110">
        <f t="shared" si="13"/>
        <v>0</v>
      </c>
      <c r="P155" s="213"/>
    </row>
    <row r="156" spans="1:16" ht="24" hidden="1" x14ac:dyDescent="0.25">
      <c r="A156" s="35">
        <v>2362</v>
      </c>
      <c r="B156" s="57" t="s">
        <v>150</v>
      </c>
      <c r="C156" s="311">
        <f t="shared" si="9"/>
        <v>0</v>
      </c>
      <c r="D156" s="237">
        <v>0</v>
      </c>
      <c r="E156" s="60"/>
      <c r="F156" s="145">
        <f t="shared" si="10"/>
        <v>0</v>
      </c>
      <c r="G156" s="237"/>
      <c r="H156" s="238"/>
      <c r="I156" s="110">
        <f t="shared" si="11"/>
        <v>0</v>
      </c>
      <c r="J156" s="237">
        <v>0</v>
      </c>
      <c r="K156" s="238"/>
      <c r="L156" s="110">
        <f t="shared" si="12"/>
        <v>0</v>
      </c>
      <c r="M156" s="121"/>
      <c r="N156" s="60"/>
      <c r="O156" s="110">
        <f t="shared" si="13"/>
        <v>0</v>
      </c>
      <c r="P156" s="213"/>
    </row>
    <row r="157" spans="1:16" hidden="1" x14ac:dyDescent="0.25">
      <c r="A157" s="35">
        <v>2363</v>
      </c>
      <c r="B157" s="57" t="s">
        <v>151</v>
      </c>
      <c r="C157" s="311">
        <f t="shared" si="9"/>
        <v>0</v>
      </c>
      <c r="D157" s="237">
        <v>0</v>
      </c>
      <c r="E157" s="60"/>
      <c r="F157" s="145">
        <f t="shared" si="10"/>
        <v>0</v>
      </c>
      <c r="G157" s="237"/>
      <c r="H157" s="238"/>
      <c r="I157" s="110">
        <f t="shared" si="11"/>
        <v>0</v>
      </c>
      <c r="J157" s="237">
        <v>0</v>
      </c>
      <c r="K157" s="238"/>
      <c r="L157" s="110">
        <f t="shared" si="12"/>
        <v>0</v>
      </c>
      <c r="M157" s="121"/>
      <c r="N157" s="60"/>
      <c r="O157" s="110">
        <f t="shared" si="13"/>
        <v>0</v>
      </c>
      <c r="P157" s="213"/>
    </row>
    <row r="158" spans="1:16" hidden="1" x14ac:dyDescent="0.25">
      <c r="A158" s="35">
        <v>2364</v>
      </c>
      <c r="B158" s="57" t="s">
        <v>152</v>
      </c>
      <c r="C158" s="311">
        <f t="shared" si="9"/>
        <v>0</v>
      </c>
      <c r="D158" s="237">
        <v>0</v>
      </c>
      <c r="E158" s="60"/>
      <c r="F158" s="145">
        <f t="shared" si="10"/>
        <v>0</v>
      </c>
      <c r="G158" s="237"/>
      <c r="H158" s="238"/>
      <c r="I158" s="110">
        <f t="shared" si="11"/>
        <v>0</v>
      </c>
      <c r="J158" s="237">
        <v>0</v>
      </c>
      <c r="K158" s="238"/>
      <c r="L158" s="110">
        <f t="shared" si="12"/>
        <v>0</v>
      </c>
      <c r="M158" s="121"/>
      <c r="N158" s="60"/>
      <c r="O158" s="110">
        <f t="shared" si="13"/>
        <v>0</v>
      </c>
      <c r="P158" s="213"/>
    </row>
    <row r="159" spans="1:16" hidden="1" x14ac:dyDescent="0.25">
      <c r="A159" s="35">
        <v>2365</v>
      </c>
      <c r="B159" s="57" t="s">
        <v>153</v>
      </c>
      <c r="C159" s="311">
        <f t="shared" si="9"/>
        <v>0</v>
      </c>
      <c r="D159" s="237">
        <v>0</v>
      </c>
      <c r="E159" s="60"/>
      <c r="F159" s="145">
        <f t="shared" si="10"/>
        <v>0</v>
      </c>
      <c r="G159" s="237"/>
      <c r="H159" s="238"/>
      <c r="I159" s="110">
        <f t="shared" si="11"/>
        <v>0</v>
      </c>
      <c r="J159" s="237">
        <v>0</v>
      </c>
      <c r="K159" s="238"/>
      <c r="L159" s="110">
        <f t="shared" si="12"/>
        <v>0</v>
      </c>
      <c r="M159" s="121"/>
      <c r="N159" s="60"/>
      <c r="O159" s="110">
        <f t="shared" si="13"/>
        <v>0</v>
      </c>
      <c r="P159" s="213"/>
    </row>
    <row r="160" spans="1:16" ht="36" hidden="1" x14ac:dyDescent="0.25">
      <c r="A160" s="35">
        <v>2366</v>
      </c>
      <c r="B160" s="57" t="s">
        <v>154</v>
      </c>
      <c r="C160" s="311">
        <f t="shared" si="9"/>
        <v>0</v>
      </c>
      <c r="D160" s="237">
        <v>0</v>
      </c>
      <c r="E160" s="60"/>
      <c r="F160" s="145">
        <f t="shared" si="10"/>
        <v>0</v>
      </c>
      <c r="G160" s="237"/>
      <c r="H160" s="238"/>
      <c r="I160" s="110">
        <f t="shared" si="11"/>
        <v>0</v>
      </c>
      <c r="J160" s="237">
        <v>0</v>
      </c>
      <c r="K160" s="238"/>
      <c r="L160" s="110">
        <f t="shared" si="12"/>
        <v>0</v>
      </c>
      <c r="M160" s="121"/>
      <c r="N160" s="60"/>
      <c r="O160" s="110">
        <f t="shared" si="13"/>
        <v>0</v>
      </c>
      <c r="P160" s="213"/>
    </row>
    <row r="161" spans="1:16" ht="48" hidden="1" x14ac:dyDescent="0.25">
      <c r="A161" s="35">
        <v>2369</v>
      </c>
      <c r="B161" s="57" t="s">
        <v>155</v>
      </c>
      <c r="C161" s="311">
        <f t="shared" si="9"/>
        <v>0</v>
      </c>
      <c r="D161" s="237">
        <v>0</v>
      </c>
      <c r="E161" s="60"/>
      <c r="F161" s="145">
        <f t="shared" si="10"/>
        <v>0</v>
      </c>
      <c r="G161" s="237"/>
      <c r="H161" s="238"/>
      <c r="I161" s="110">
        <f t="shared" si="11"/>
        <v>0</v>
      </c>
      <c r="J161" s="237">
        <v>0</v>
      </c>
      <c r="K161" s="238"/>
      <c r="L161" s="110">
        <f t="shared" si="12"/>
        <v>0</v>
      </c>
      <c r="M161" s="121"/>
      <c r="N161" s="60"/>
      <c r="O161" s="110">
        <f t="shared" si="13"/>
        <v>0</v>
      </c>
      <c r="P161" s="213"/>
    </row>
    <row r="162" spans="1:16" hidden="1" x14ac:dyDescent="0.25">
      <c r="A162" s="105">
        <v>2370</v>
      </c>
      <c r="B162" s="78" t="s">
        <v>156</v>
      </c>
      <c r="C162" s="311">
        <f t="shared" si="9"/>
        <v>0</v>
      </c>
      <c r="D162" s="289">
        <v>0</v>
      </c>
      <c r="E162" s="111"/>
      <c r="F162" s="286">
        <f t="shared" si="10"/>
        <v>0</v>
      </c>
      <c r="G162" s="289"/>
      <c r="H162" s="290"/>
      <c r="I162" s="107">
        <f t="shared" si="11"/>
        <v>0</v>
      </c>
      <c r="J162" s="289">
        <v>0</v>
      </c>
      <c r="K162" s="290"/>
      <c r="L162" s="107">
        <f t="shared" si="12"/>
        <v>0</v>
      </c>
      <c r="M162" s="181"/>
      <c r="N162" s="111"/>
      <c r="O162" s="107">
        <f t="shared" si="13"/>
        <v>0</v>
      </c>
      <c r="P162" s="265"/>
    </row>
    <row r="163" spans="1:16" hidden="1" x14ac:dyDescent="0.25">
      <c r="A163" s="105">
        <v>2380</v>
      </c>
      <c r="B163" s="78" t="s">
        <v>157</v>
      </c>
      <c r="C163" s="311">
        <f t="shared" si="9"/>
        <v>0</v>
      </c>
      <c r="D163" s="127">
        <f>SUM(D164:D165)</f>
        <v>0</v>
      </c>
      <c r="E163" s="106">
        <f>SUM(E164:E165)</f>
        <v>0</v>
      </c>
      <c r="F163" s="286">
        <f t="shared" si="10"/>
        <v>0</v>
      </c>
      <c r="G163" s="127">
        <f>SUM(G164:G165)</f>
        <v>0</v>
      </c>
      <c r="H163" s="172">
        <f>SUM(H164:H165)</f>
        <v>0</v>
      </c>
      <c r="I163" s="107">
        <f t="shared" si="11"/>
        <v>0</v>
      </c>
      <c r="J163" s="127">
        <f>SUM(J164:J165)</f>
        <v>0</v>
      </c>
      <c r="K163" s="172">
        <f>SUM(K164:K165)</f>
        <v>0</v>
      </c>
      <c r="L163" s="107">
        <f t="shared" si="12"/>
        <v>0</v>
      </c>
      <c r="M163" s="132">
        <f>SUM(M164:M165)</f>
        <v>0</v>
      </c>
      <c r="N163" s="106">
        <f>SUM(N164:N165)</f>
        <v>0</v>
      </c>
      <c r="O163" s="107">
        <f t="shared" si="13"/>
        <v>0</v>
      </c>
      <c r="P163" s="265"/>
    </row>
    <row r="164" spans="1:16" hidden="1" x14ac:dyDescent="0.25">
      <c r="A164" s="31">
        <v>2381</v>
      </c>
      <c r="B164" s="52" t="s">
        <v>158</v>
      </c>
      <c r="C164" s="311">
        <f t="shared" si="9"/>
        <v>0</v>
      </c>
      <c r="D164" s="231">
        <v>0</v>
      </c>
      <c r="E164" s="55"/>
      <c r="F164" s="287">
        <f t="shared" si="10"/>
        <v>0</v>
      </c>
      <c r="G164" s="231"/>
      <c r="H164" s="232"/>
      <c r="I164" s="114">
        <f t="shared" si="11"/>
        <v>0</v>
      </c>
      <c r="J164" s="231">
        <v>0</v>
      </c>
      <c r="K164" s="232"/>
      <c r="L164" s="114">
        <f t="shared" si="12"/>
        <v>0</v>
      </c>
      <c r="M164" s="179"/>
      <c r="N164" s="55"/>
      <c r="O164" s="114">
        <f t="shared" si="13"/>
        <v>0</v>
      </c>
      <c r="P164" s="208"/>
    </row>
    <row r="165" spans="1:16" ht="24" hidden="1" x14ac:dyDescent="0.25">
      <c r="A165" s="35">
        <v>2389</v>
      </c>
      <c r="B165" s="57" t="s">
        <v>159</v>
      </c>
      <c r="C165" s="311">
        <f t="shared" si="9"/>
        <v>0</v>
      </c>
      <c r="D165" s="237">
        <v>0</v>
      </c>
      <c r="E165" s="60"/>
      <c r="F165" s="145">
        <f t="shared" si="10"/>
        <v>0</v>
      </c>
      <c r="G165" s="237"/>
      <c r="H165" s="238"/>
      <c r="I165" s="110">
        <f t="shared" si="11"/>
        <v>0</v>
      </c>
      <c r="J165" s="237">
        <v>0</v>
      </c>
      <c r="K165" s="238"/>
      <c r="L165" s="110">
        <f t="shared" si="12"/>
        <v>0</v>
      </c>
      <c r="M165" s="121"/>
      <c r="N165" s="60"/>
      <c r="O165" s="110">
        <f t="shared" si="13"/>
        <v>0</v>
      </c>
      <c r="P165" s="213"/>
    </row>
    <row r="166" spans="1:16" hidden="1" x14ac:dyDescent="0.25">
      <c r="A166" s="105">
        <v>2390</v>
      </c>
      <c r="B166" s="78" t="s">
        <v>160</v>
      </c>
      <c r="C166" s="311">
        <f t="shared" si="9"/>
        <v>0</v>
      </c>
      <c r="D166" s="289">
        <v>0</v>
      </c>
      <c r="E166" s="111"/>
      <c r="F166" s="286">
        <f t="shared" si="10"/>
        <v>0</v>
      </c>
      <c r="G166" s="289"/>
      <c r="H166" s="290"/>
      <c r="I166" s="107">
        <f t="shared" si="11"/>
        <v>0</v>
      </c>
      <c r="J166" s="289">
        <v>0</v>
      </c>
      <c r="K166" s="290"/>
      <c r="L166" s="107">
        <f t="shared" si="12"/>
        <v>0</v>
      </c>
      <c r="M166" s="181"/>
      <c r="N166" s="111"/>
      <c r="O166" s="107">
        <f t="shared" si="13"/>
        <v>0</v>
      </c>
      <c r="P166" s="265"/>
    </row>
    <row r="167" spans="1:16" hidden="1" x14ac:dyDescent="0.25">
      <c r="A167" s="44">
        <v>2400</v>
      </c>
      <c r="B167" s="103" t="s">
        <v>161</v>
      </c>
      <c r="C167" s="375">
        <f t="shared" si="9"/>
        <v>0</v>
      </c>
      <c r="D167" s="296">
        <v>0</v>
      </c>
      <c r="E167" s="116"/>
      <c r="F167" s="283">
        <f t="shared" si="10"/>
        <v>0</v>
      </c>
      <c r="G167" s="296"/>
      <c r="H167" s="297"/>
      <c r="I167" s="112">
        <f t="shared" si="11"/>
        <v>0</v>
      </c>
      <c r="J167" s="296">
        <v>0</v>
      </c>
      <c r="K167" s="297"/>
      <c r="L167" s="112">
        <f t="shared" si="12"/>
        <v>0</v>
      </c>
      <c r="M167" s="182"/>
      <c r="N167" s="116"/>
      <c r="O167" s="112">
        <f t="shared" si="13"/>
        <v>0</v>
      </c>
      <c r="P167" s="225"/>
    </row>
    <row r="168" spans="1:16" ht="24" x14ac:dyDescent="0.25">
      <c r="A168" s="44">
        <v>2500</v>
      </c>
      <c r="B168" s="103" t="s">
        <v>162</v>
      </c>
      <c r="C168" s="375">
        <f t="shared" si="9"/>
        <v>3886</v>
      </c>
      <c r="D168" s="227">
        <f>SUM(D169,D174)</f>
        <v>0</v>
      </c>
      <c r="E168" s="50">
        <f>SUM(E169,E174)</f>
        <v>0</v>
      </c>
      <c r="F168" s="283">
        <f t="shared" si="10"/>
        <v>0</v>
      </c>
      <c r="G168" s="227">
        <f>SUM(G169,G174)</f>
        <v>0</v>
      </c>
      <c r="H168" s="104">
        <f t="shared" ref="H168" si="18">SUM(H169,H174)</f>
        <v>0</v>
      </c>
      <c r="I168" s="112">
        <f t="shared" si="11"/>
        <v>0</v>
      </c>
      <c r="J168" s="227">
        <f>SUM(J169,J174)</f>
        <v>3886</v>
      </c>
      <c r="K168" s="104">
        <f t="shared" ref="K168" si="19">SUM(K169,K174)</f>
        <v>0</v>
      </c>
      <c r="L168" s="112">
        <f t="shared" si="12"/>
        <v>3886</v>
      </c>
      <c r="M168" s="134">
        <f t="shared" ref="M168:N168" si="20">SUM(M169,M174)</f>
        <v>0</v>
      </c>
      <c r="N168" s="126">
        <f t="shared" si="20"/>
        <v>0</v>
      </c>
      <c r="O168" s="284">
        <f t="shared" si="13"/>
        <v>0</v>
      </c>
      <c r="P168" s="285"/>
    </row>
    <row r="169" spans="1:16" x14ac:dyDescent="0.25">
      <c r="A169" s="164">
        <v>2510</v>
      </c>
      <c r="B169" s="52" t="s">
        <v>163</v>
      </c>
      <c r="C169" s="376">
        <f t="shared" si="9"/>
        <v>3886</v>
      </c>
      <c r="D169" s="291">
        <f>SUM(D170:D173)</f>
        <v>0</v>
      </c>
      <c r="E169" s="113">
        <f>SUM(E170:E173)</f>
        <v>0</v>
      </c>
      <c r="F169" s="287">
        <f t="shared" si="10"/>
        <v>0</v>
      </c>
      <c r="G169" s="291">
        <f>SUM(G170:G173)</f>
        <v>0</v>
      </c>
      <c r="H169" s="292">
        <f t="shared" ref="H169" si="21">SUM(H170:H173)</f>
        <v>0</v>
      </c>
      <c r="I169" s="114">
        <f t="shared" si="11"/>
        <v>0</v>
      </c>
      <c r="J169" s="291">
        <f>SUM(J170:J173)</f>
        <v>3886</v>
      </c>
      <c r="K169" s="292">
        <f t="shared" ref="K169" si="22">SUM(K170:K173)</f>
        <v>0</v>
      </c>
      <c r="L169" s="114">
        <f t="shared" si="12"/>
        <v>3886</v>
      </c>
      <c r="M169" s="168">
        <f t="shared" ref="M169:N169" si="23">SUM(M170:M173)</f>
        <v>0</v>
      </c>
      <c r="N169" s="298">
        <f t="shared" si="23"/>
        <v>0</v>
      </c>
      <c r="O169" s="244">
        <f t="shared" si="13"/>
        <v>0</v>
      </c>
      <c r="P169" s="246"/>
    </row>
    <row r="170" spans="1:16" ht="24" x14ac:dyDescent="0.25">
      <c r="A170" s="36">
        <v>2512</v>
      </c>
      <c r="B170" s="57" t="s">
        <v>164</v>
      </c>
      <c r="C170" s="311">
        <f t="shared" si="9"/>
        <v>3886</v>
      </c>
      <c r="D170" s="237">
        <v>0</v>
      </c>
      <c r="E170" s="60"/>
      <c r="F170" s="145">
        <f t="shared" si="10"/>
        <v>0</v>
      </c>
      <c r="G170" s="237"/>
      <c r="H170" s="238"/>
      <c r="I170" s="110">
        <f t="shared" si="11"/>
        <v>0</v>
      </c>
      <c r="J170" s="237">
        <v>3886</v>
      </c>
      <c r="K170" s="238"/>
      <c r="L170" s="110">
        <f t="shared" si="12"/>
        <v>3886</v>
      </c>
      <c r="M170" s="121"/>
      <c r="N170" s="60"/>
      <c r="O170" s="110">
        <f t="shared" si="13"/>
        <v>0</v>
      </c>
      <c r="P170" s="213"/>
    </row>
    <row r="171" spans="1:16" ht="36" hidden="1" x14ac:dyDescent="0.25">
      <c r="A171" s="36">
        <v>2513</v>
      </c>
      <c r="B171" s="57" t="s">
        <v>165</v>
      </c>
      <c r="C171" s="311">
        <f t="shared" si="9"/>
        <v>0</v>
      </c>
      <c r="D171" s="237">
        <v>0</v>
      </c>
      <c r="E171" s="60"/>
      <c r="F171" s="145">
        <f t="shared" si="10"/>
        <v>0</v>
      </c>
      <c r="G171" s="237"/>
      <c r="H171" s="238"/>
      <c r="I171" s="110">
        <f t="shared" si="11"/>
        <v>0</v>
      </c>
      <c r="J171" s="237">
        <v>0</v>
      </c>
      <c r="K171" s="238"/>
      <c r="L171" s="110">
        <f t="shared" si="12"/>
        <v>0</v>
      </c>
      <c r="M171" s="121"/>
      <c r="N171" s="60"/>
      <c r="O171" s="110">
        <f t="shared" si="13"/>
        <v>0</v>
      </c>
      <c r="P171" s="213"/>
    </row>
    <row r="172" spans="1:16" ht="24" hidden="1" x14ac:dyDescent="0.25">
      <c r="A172" s="36">
        <v>2515</v>
      </c>
      <c r="B172" s="57" t="s">
        <v>166</v>
      </c>
      <c r="C172" s="311">
        <f t="shared" si="9"/>
        <v>0</v>
      </c>
      <c r="D172" s="237">
        <v>0</v>
      </c>
      <c r="E172" s="60"/>
      <c r="F172" s="145">
        <f t="shared" si="10"/>
        <v>0</v>
      </c>
      <c r="G172" s="237"/>
      <c r="H172" s="238"/>
      <c r="I172" s="110">
        <f t="shared" si="11"/>
        <v>0</v>
      </c>
      <c r="J172" s="237">
        <v>0</v>
      </c>
      <c r="K172" s="238"/>
      <c r="L172" s="110">
        <f t="shared" si="12"/>
        <v>0</v>
      </c>
      <c r="M172" s="121"/>
      <c r="N172" s="60"/>
      <c r="O172" s="110">
        <f t="shared" si="13"/>
        <v>0</v>
      </c>
      <c r="P172" s="213"/>
    </row>
    <row r="173" spans="1:16" ht="24" hidden="1" x14ac:dyDescent="0.25">
      <c r="A173" s="36">
        <v>2519</v>
      </c>
      <c r="B173" s="57" t="s">
        <v>167</v>
      </c>
      <c r="C173" s="311">
        <f t="shared" si="9"/>
        <v>0</v>
      </c>
      <c r="D173" s="237">
        <v>0</v>
      </c>
      <c r="E173" s="60"/>
      <c r="F173" s="145">
        <f t="shared" si="10"/>
        <v>0</v>
      </c>
      <c r="G173" s="237"/>
      <c r="H173" s="238"/>
      <c r="I173" s="110">
        <f t="shared" si="11"/>
        <v>0</v>
      </c>
      <c r="J173" s="237">
        <v>0</v>
      </c>
      <c r="K173" s="238"/>
      <c r="L173" s="110">
        <f t="shared" si="12"/>
        <v>0</v>
      </c>
      <c r="M173" s="121"/>
      <c r="N173" s="60"/>
      <c r="O173" s="110">
        <f t="shared" si="13"/>
        <v>0</v>
      </c>
      <c r="P173" s="213"/>
    </row>
    <row r="174" spans="1:16" ht="24" hidden="1" x14ac:dyDescent="0.25">
      <c r="A174" s="108">
        <v>2520</v>
      </c>
      <c r="B174" s="57" t="s">
        <v>168</v>
      </c>
      <c r="C174" s="311">
        <f t="shared" si="9"/>
        <v>0</v>
      </c>
      <c r="D174" s="237">
        <v>0</v>
      </c>
      <c r="E174" s="60"/>
      <c r="F174" s="145">
        <f t="shared" si="10"/>
        <v>0</v>
      </c>
      <c r="G174" s="237"/>
      <c r="H174" s="238"/>
      <c r="I174" s="110">
        <f t="shared" si="11"/>
        <v>0</v>
      </c>
      <c r="J174" s="237">
        <v>0</v>
      </c>
      <c r="K174" s="238"/>
      <c r="L174" s="110">
        <f t="shared" si="12"/>
        <v>0</v>
      </c>
      <c r="M174" s="121"/>
      <c r="N174" s="60"/>
      <c r="O174" s="110">
        <f t="shared" si="13"/>
        <v>0</v>
      </c>
      <c r="P174" s="213"/>
    </row>
    <row r="175" spans="1:16" s="117" customFormat="1" ht="48" hidden="1" x14ac:dyDescent="0.25">
      <c r="A175" s="17">
        <v>2800</v>
      </c>
      <c r="B175" s="52" t="s">
        <v>169</v>
      </c>
      <c r="C175" s="376">
        <f t="shared" si="9"/>
        <v>0</v>
      </c>
      <c r="D175" s="204">
        <v>0</v>
      </c>
      <c r="E175" s="34"/>
      <c r="F175" s="205">
        <f t="shared" si="10"/>
        <v>0</v>
      </c>
      <c r="G175" s="204"/>
      <c r="H175" s="206"/>
      <c r="I175" s="207">
        <f t="shared" si="11"/>
        <v>0</v>
      </c>
      <c r="J175" s="204">
        <v>0</v>
      </c>
      <c r="K175" s="206"/>
      <c r="L175" s="207">
        <f t="shared" si="12"/>
        <v>0</v>
      </c>
      <c r="M175" s="175"/>
      <c r="N175" s="34"/>
      <c r="O175" s="207">
        <f t="shared" si="13"/>
        <v>0</v>
      </c>
      <c r="P175" s="208"/>
    </row>
    <row r="176" spans="1:16" hidden="1" x14ac:dyDescent="0.25">
      <c r="A176" s="99">
        <v>3000</v>
      </c>
      <c r="B176" s="99" t="s">
        <v>170</v>
      </c>
      <c r="C176" s="385">
        <f t="shared" si="9"/>
        <v>0</v>
      </c>
      <c r="D176" s="280">
        <f>SUM(D177,D187)</f>
        <v>0</v>
      </c>
      <c r="E176" s="101">
        <f>SUM(E177,E187)</f>
        <v>0</v>
      </c>
      <c r="F176" s="281">
        <f t="shared" si="10"/>
        <v>0</v>
      </c>
      <c r="G176" s="280">
        <f>SUM(G177,G187)</f>
        <v>0</v>
      </c>
      <c r="H176" s="282">
        <f>SUM(H177,H187)</f>
        <v>0</v>
      </c>
      <c r="I176" s="102">
        <f t="shared" si="11"/>
        <v>0</v>
      </c>
      <c r="J176" s="280">
        <f>SUM(J177,J187)</f>
        <v>0</v>
      </c>
      <c r="K176" s="282">
        <f>SUM(K177,K187)</f>
        <v>0</v>
      </c>
      <c r="L176" s="102">
        <f t="shared" si="12"/>
        <v>0</v>
      </c>
      <c r="M176" s="133">
        <f>SUM(M177,M187)</f>
        <v>0</v>
      </c>
      <c r="N176" s="101">
        <f>SUM(N177,N187)</f>
        <v>0</v>
      </c>
      <c r="O176" s="102">
        <f t="shared" si="13"/>
        <v>0</v>
      </c>
      <c r="P176" s="366"/>
    </row>
    <row r="177" spans="1:16" ht="24" hidden="1" x14ac:dyDescent="0.25">
      <c r="A177" s="44">
        <v>3200</v>
      </c>
      <c r="B177" s="118" t="s">
        <v>171</v>
      </c>
      <c r="C177" s="375">
        <f t="shared" si="9"/>
        <v>0</v>
      </c>
      <c r="D177" s="227">
        <f>SUM(D178,D182)</f>
        <v>0</v>
      </c>
      <c r="E177" s="50">
        <f>SUM(E178,E182)</f>
        <v>0</v>
      </c>
      <c r="F177" s="283">
        <f t="shared" si="10"/>
        <v>0</v>
      </c>
      <c r="G177" s="227">
        <f>SUM(G178,G182)</f>
        <v>0</v>
      </c>
      <c r="H177" s="104">
        <f t="shared" ref="H177" si="24">SUM(H178,H182)</f>
        <v>0</v>
      </c>
      <c r="I177" s="112">
        <f t="shared" si="11"/>
        <v>0</v>
      </c>
      <c r="J177" s="227">
        <f>SUM(J178,J182)</f>
        <v>0</v>
      </c>
      <c r="K177" s="104">
        <f t="shared" ref="K177" si="25">SUM(K178,K182)</f>
        <v>0</v>
      </c>
      <c r="L177" s="112">
        <f t="shared" si="12"/>
        <v>0</v>
      </c>
      <c r="M177" s="134">
        <f t="shared" ref="M177:N177" si="26">SUM(M178,M182)</f>
        <v>0</v>
      </c>
      <c r="N177" s="126">
        <f t="shared" si="26"/>
        <v>0</v>
      </c>
      <c r="O177" s="284">
        <f t="shared" si="13"/>
        <v>0</v>
      </c>
      <c r="P177" s="285"/>
    </row>
    <row r="178" spans="1:16" ht="36" hidden="1" x14ac:dyDescent="0.25">
      <c r="A178" s="164">
        <v>3260</v>
      </c>
      <c r="B178" s="52" t="s">
        <v>172</v>
      </c>
      <c r="C178" s="376">
        <f t="shared" si="9"/>
        <v>0</v>
      </c>
      <c r="D178" s="291">
        <f>SUM(D179:D181)</f>
        <v>0</v>
      </c>
      <c r="E178" s="113">
        <f>SUM(E179:E181)</f>
        <v>0</v>
      </c>
      <c r="F178" s="287">
        <f t="shared" si="10"/>
        <v>0</v>
      </c>
      <c r="G178" s="291">
        <f>SUM(G179:G181)</f>
        <v>0</v>
      </c>
      <c r="H178" s="292">
        <f>SUM(H179:H181)</f>
        <v>0</v>
      </c>
      <c r="I178" s="114">
        <f t="shared" si="11"/>
        <v>0</v>
      </c>
      <c r="J178" s="291">
        <f>SUM(J179:J181)</f>
        <v>0</v>
      </c>
      <c r="K178" s="292">
        <f>SUM(K179:K181)</f>
        <v>0</v>
      </c>
      <c r="L178" s="114">
        <f t="shared" si="12"/>
        <v>0</v>
      </c>
      <c r="M178" s="135">
        <f>SUM(M179:M181)</f>
        <v>0</v>
      </c>
      <c r="N178" s="113">
        <f>SUM(N179:N181)</f>
        <v>0</v>
      </c>
      <c r="O178" s="114">
        <f t="shared" si="13"/>
        <v>0</v>
      </c>
      <c r="P178" s="208"/>
    </row>
    <row r="179" spans="1:16" ht="24" hidden="1" x14ac:dyDescent="0.25">
      <c r="A179" s="36">
        <v>3261</v>
      </c>
      <c r="B179" s="57" t="s">
        <v>173</v>
      </c>
      <c r="C179" s="311">
        <f t="shared" si="9"/>
        <v>0</v>
      </c>
      <c r="D179" s="237">
        <v>0</v>
      </c>
      <c r="E179" s="60"/>
      <c r="F179" s="145">
        <f t="shared" si="10"/>
        <v>0</v>
      </c>
      <c r="G179" s="237"/>
      <c r="H179" s="238"/>
      <c r="I179" s="110">
        <f t="shared" si="11"/>
        <v>0</v>
      </c>
      <c r="J179" s="237">
        <v>0</v>
      </c>
      <c r="K179" s="238"/>
      <c r="L179" s="110">
        <f t="shared" si="12"/>
        <v>0</v>
      </c>
      <c r="M179" s="121"/>
      <c r="N179" s="60"/>
      <c r="O179" s="110">
        <f t="shared" si="13"/>
        <v>0</v>
      </c>
      <c r="P179" s="213"/>
    </row>
    <row r="180" spans="1:16" ht="36" hidden="1" x14ac:dyDescent="0.25">
      <c r="A180" s="36">
        <v>3262</v>
      </c>
      <c r="B180" s="57" t="s">
        <v>174</v>
      </c>
      <c r="C180" s="311">
        <f t="shared" si="9"/>
        <v>0</v>
      </c>
      <c r="D180" s="237">
        <v>0</v>
      </c>
      <c r="E180" s="60"/>
      <c r="F180" s="145">
        <f t="shared" si="10"/>
        <v>0</v>
      </c>
      <c r="G180" s="237"/>
      <c r="H180" s="238"/>
      <c r="I180" s="110">
        <f t="shared" si="11"/>
        <v>0</v>
      </c>
      <c r="J180" s="237">
        <v>0</v>
      </c>
      <c r="K180" s="238"/>
      <c r="L180" s="110">
        <f t="shared" si="12"/>
        <v>0</v>
      </c>
      <c r="M180" s="121"/>
      <c r="N180" s="60"/>
      <c r="O180" s="110">
        <f t="shared" si="13"/>
        <v>0</v>
      </c>
      <c r="P180" s="213"/>
    </row>
    <row r="181" spans="1:16" ht="24" hidden="1" x14ac:dyDescent="0.25">
      <c r="A181" s="36">
        <v>3263</v>
      </c>
      <c r="B181" s="57" t="s">
        <v>175</v>
      </c>
      <c r="C181" s="311">
        <f t="shared" si="9"/>
        <v>0</v>
      </c>
      <c r="D181" s="237">
        <v>0</v>
      </c>
      <c r="E181" s="60"/>
      <c r="F181" s="145">
        <f t="shared" si="10"/>
        <v>0</v>
      </c>
      <c r="G181" s="237"/>
      <c r="H181" s="238"/>
      <c r="I181" s="110">
        <f t="shared" si="11"/>
        <v>0</v>
      </c>
      <c r="J181" s="237">
        <v>0</v>
      </c>
      <c r="K181" s="238"/>
      <c r="L181" s="110">
        <f t="shared" si="12"/>
        <v>0</v>
      </c>
      <c r="M181" s="121"/>
      <c r="N181" s="60"/>
      <c r="O181" s="110">
        <f t="shared" si="13"/>
        <v>0</v>
      </c>
      <c r="P181" s="213"/>
    </row>
    <row r="182" spans="1:16" ht="84" hidden="1" x14ac:dyDescent="0.25">
      <c r="A182" s="164">
        <v>3290</v>
      </c>
      <c r="B182" s="52" t="s">
        <v>318</v>
      </c>
      <c r="C182" s="311">
        <f t="shared" ref="C182:C258" si="27">F182+I182+L182+O182</f>
        <v>0</v>
      </c>
      <c r="D182" s="291">
        <f>SUM(D183:D186)</f>
        <v>0</v>
      </c>
      <c r="E182" s="113">
        <f>SUM(E183:E186)</f>
        <v>0</v>
      </c>
      <c r="F182" s="287">
        <f t="shared" si="10"/>
        <v>0</v>
      </c>
      <c r="G182" s="291">
        <f>SUM(G183:G186)</f>
        <v>0</v>
      </c>
      <c r="H182" s="292">
        <f t="shared" ref="H182" si="28">SUM(H183:H186)</f>
        <v>0</v>
      </c>
      <c r="I182" s="114">
        <f t="shared" si="11"/>
        <v>0</v>
      </c>
      <c r="J182" s="291">
        <f>SUM(J183:J186)</f>
        <v>0</v>
      </c>
      <c r="K182" s="292">
        <f t="shared" ref="K182" si="29">SUM(K183:K186)</f>
        <v>0</v>
      </c>
      <c r="L182" s="114">
        <f t="shared" si="12"/>
        <v>0</v>
      </c>
      <c r="M182" s="138">
        <f t="shared" ref="M182:N182" si="30">SUM(M183:M186)</f>
        <v>0</v>
      </c>
      <c r="N182" s="299">
        <f t="shared" si="30"/>
        <v>0</v>
      </c>
      <c r="O182" s="300">
        <f t="shared" si="13"/>
        <v>0</v>
      </c>
      <c r="P182" s="301"/>
    </row>
    <row r="183" spans="1:16" ht="72" hidden="1" x14ac:dyDescent="0.25">
      <c r="A183" s="36">
        <v>3291</v>
      </c>
      <c r="B183" s="57" t="s">
        <v>176</v>
      </c>
      <c r="C183" s="311">
        <f t="shared" si="27"/>
        <v>0</v>
      </c>
      <c r="D183" s="237">
        <v>0</v>
      </c>
      <c r="E183" s="60"/>
      <c r="F183" s="145">
        <f t="shared" ref="F183:F246" si="31">D183+E183</f>
        <v>0</v>
      </c>
      <c r="G183" s="237"/>
      <c r="H183" s="238"/>
      <c r="I183" s="110">
        <f t="shared" ref="I183:I246" si="32">G183+H183</f>
        <v>0</v>
      </c>
      <c r="J183" s="237">
        <v>0</v>
      </c>
      <c r="K183" s="238"/>
      <c r="L183" s="110">
        <f t="shared" ref="L183:L246" si="33">J183+K183</f>
        <v>0</v>
      </c>
      <c r="M183" s="121"/>
      <c r="N183" s="60"/>
      <c r="O183" s="110">
        <f t="shared" ref="O183:O246" si="34">M183+N183</f>
        <v>0</v>
      </c>
      <c r="P183" s="213"/>
    </row>
    <row r="184" spans="1:16" ht="72" hidden="1" x14ac:dyDescent="0.25">
      <c r="A184" s="36">
        <v>3292</v>
      </c>
      <c r="B184" s="57" t="s">
        <v>177</v>
      </c>
      <c r="C184" s="311">
        <f t="shared" si="27"/>
        <v>0</v>
      </c>
      <c r="D184" s="237">
        <v>0</v>
      </c>
      <c r="E184" s="60"/>
      <c r="F184" s="145">
        <f t="shared" si="31"/>
        <v>0</v>
      </c>
      <c r="G184" s="237"/>
      <c r="H184" s="238"/>
      <c r="I184" s="110">
        <f t="shared" si="32"/>
        <v>0</v>
      </c>
      <c r="J184" s="237">
        <v>0</v>
      </c>
      <c r="K184" s="238"/>
      <c r="L184" s="110">
        <f t="shared" si="33"/>
        <v>0</v>
      </c>
      <c r="M184" s="121"/>
      <c r="N184" s="60"/>
      <c r="O184" s="110">
        <f t="shared" si="34"/>
        <v>0</v>
      </c>
      <c r="P184" s="213"/>
    </row>
    <row r="185" spans="1:16" ht="72" hidden="1" x14ac:dyDescent="0.25">
      <c r="A185" s="36">
        <v>3293</v>
      </c>
      <c r="B185" s="57" t="s">
        <v>178</v>
      </c>
      <c r="C185" s="311">
        <f t="shared" si="27"/>
        <v>0</v>
      </c>
      <c r="D185" s="237">
        <v>0</v>
      </c>
      <c r="E185" s="60"/>
      <c r="F185" s="145">
        <f t="shared" si="31"/>
        <v>0</v>
      </c>
      <c r="G185" s="237"/>
      <c r="H185" s="238"/>
      <c r="I185" s="110">
        <f t="shared" si="32"/>
        <v>0</v>
      </c>
      <c r="J185" s="237">
        <v>0</v>
      </c>
      <c r="K185" s="238"/>
      <c r="L185" s="110">
        <f t="shared" si="33"/>
        <v>0</v>
      </c>
      <c r="M185" s="121"/>
      <c r="N185" s="60"/>
      <c r="O185" s="110">
        <f t="shared" si="34"/>
        <v>0</v>
      </c>
      <c r="P185" s="213"/>
    </row>
    <row r="186" spans="1:16" ht="60" hidden="1" x14ac:dyDescent="0.25">
      <c r="A186" s="122">
        <v>3294</v>
      </c>
      <c r="B186" s="57" t="s">
        <v>179</v>
      </c>
      <c r="C186" s="386">
        <f t="shared" si="27"/>
        <v>0</v>
      </c>
      <c r="D186" s="302">
        <v>0</v>
      </c>
      <c r="E186" s="123"/>
      <c r="F186" s="139">
        <f t="shared" si="31"/>
        <v>0</v>
      </c>
      <c r="G186" s="302"/>
      <c r="H186" s="303"/>
      <c r="I186" s="300">
        <f t="shared" si="32"/>
        <v>0</v>
      </c>
      <c r="J186" s="302">
        <v>0</v>
      </c>
      <c r="K186" s="303"/>
      <c r="L186" s="300">
        <f t="shared" si="33"/>
        <v>0</v>
      </c>
      <c r="M186" s="124"/>
      <c r="N186" s="123"/>
      <c r="O186" s="300">
        <f t="shared" si="34"/>
        <v>0</v>
      </c>
      <c r="P186" s="301"/>
    </row>
    <row r="187" spans="1:16" ht="48" hidden="1" x14ac:dyDescent="0.25">
      <c r="A187" s="70">
        <v>3300</v>
      </c>
      <c r="B187" s="118" t="s">
        <v>180</v>
      </c>
      <c r="C187" s="387">
        <f t="shared" si="27"/>
        <v>0</v>
      </c>
      <c r="D187" s="304">
        <f>SUM(D188:D189)</f>
        <v>0</v>
      </c>
      <c r="E187" s="126">
        <f>SUM(E188:E189)</f>
        <v>0</v>
      </c>
      <c r="F187" s="305">
        <f t="shared" si="31"/>
        <v>0</v>
      </c>
      <c r="G187" s="304">
        <f>SUM(G188:G189)</f>
        <v>0</v>
      </c>
      <c r="H187" s="306">
        <f t="shared" ref="H187" si="35">SUM(H188:H189)</f>
        <v>0</v>
      </c>
      <c r="I187" s="284">
        <f t="shared" si="32"/>
        <v>0</v>
      </c>
      <c r="J187" s="304">
        <f>SUM(J188:J189)</f>
        <v>0</v>
      </c>
      <c r="K187" s="306">
        <f t="shared" ref="K187" si="36">SUM(K188:K189)</f>
        <v>0</v>
      </c>
      <c r="L187" s="284">
        <f t="shared" si="33"/>
        <v>0</v>
      </c>
      <c r="M187" s="134">
        <f t="shared" ref="M187:N187" si="37">SUM(M188:M189)</f>
        <v>0</v>
      </c>
      <c r="N187" s="126">
        <f t="shared" si="37"/>
        <v>0</v>
      </c>
      <c r="O187" s="284">
        <f t="shared" si="34"/>
        <v>0</v>
      </c>
      <c r="P187" s="285"/>
    </row>
    <row r="188" spans="1:16" ht="48" hidden="1" x14ac:dyDescent="0.25">
      <c r="A188" s="77">
        <v>3310</v>
      </c>
      <c r="B188" s="78" t="s">
        <v>181</v>
      </c>
      <c r="C188" s="380">
        <f t="shared" si="27"/>
        <v>0</v>
      </c>
      <c r="D188" s="289">
        <v>0</v>
      </c>
      <c r="E188" s="111"/>
      <c r="F188" s="286">
        <f t="shared" si="31"/>
        <v>0</v>
      </c>
      <c r="G188" s="289"/>
      <c r="H188" s="290"/>
      <c r="I188" s="107">
        <f t="shared" si="32"/>
        <v>0</v>
      </c>
      <c r="J188" s="289">
        <v>0</v>
      </c>
      <c r="K188" s="290"/>
      <c r="L188" s="107">
        <f t="shared" si="33"/>
        <v>0</v>
      </c>
      <c r="M188" s="181"/>
      <c r="N188" s="111"/>
      <c r="O188" s="107">
        <f t="shared" si="34"/>
        <v>0</v>
      </c>
      <c r="P188" s="265"/>
    </row>
    <row r="189" spans="1:16" ht="60" hidden="1" x14ac:dyDescent="0.25">
      <c r="A189" s="32">
        <v>3320</v>
      </c>
      <c r="B189" s="52" t="s">
        <v>182</v>
      </c>
      <c r="C189" s="376">
        <f t="shared" si="27"/>
        <v>0</v>
      </c>
      <c r="D189" s="231">
        <v>0</v>
      </c>
      <c r="E189" s="55"/>
      <c r="F189" s="287">
        <f t="shared" si="31"/>
        <v>0</v>
      </c>
      <c r="G189" s="231"/>
      <c r="H189" s="232"/>
      <c r="I189" s="114">
        <f t="shared" si="32"/>
        <v>0</v>
      </c>
      <c r="J189" s="231">
        <v>0</v>
      </c>
      <c r="K189" s="232"/>
      <c r="L189" s="114">
        <f t="shared" si="33"/>
        <v>0</v>
      </c>
      <c r="M189" s="179"/>
      <c r="N189" s="55"/>
      <c r="O189" s="114">
        <f t="shared" si="34"/>
        <v>0</v>
      </c>
      <c r="P189" s="208"/>
    </row>
    <row r="190" spans="1:16" hidden="1" x14ac:dyDescent="0.25">
      <c r="A190" s="128">
        <v>4000</v>
      </c>
      <c r="B190" s="99" t="s">
        <v>183</v>
      </c>
      <c r="C190" s="385">
        <f t="shared" si="27"/>
        <v>0</v>
      </c>
      <c r="D190" s="280">
        <f>SUM(D191,D194)</f>
        <v>0</v>
      </c>
      <c r="E190" s="101">
        <f>SUM(E191,E194)</f>
        <v>0</v>
      </c>
      <c r="F190" s="281">
        <f t="shared" si="31"/>
        <v>0</v>
      </c>
      <c r="G190" s="280">
        <f>SUM(G191,G194)</f>
        <v>0</v>
      </c>
      <c r="H190" s="282">
        <f>SUM(H191,H194)</f>
        <v>0</v>
      </c>
      <c r="I190" s="102">
        <f t="shared" si="32"/>
        <v>0</v>
      </c>
      <c r="J190" s="280">
        <f>SUM(J191,J194)</f>
        <v>0</v>
      </c>
      <c r="K190" s="282">
        <f>SUM(K191,K194)</f>
        <v>0</v>
      </c>
      <c r="L190" s="102">
        <f t="shared" si="33"/>
        <v>0</v>
      </c>
      <c r="M190" s="133">
        <f>SUM(M191,M194)</f>
        <v>0</v>
      </c>
      <c r="N190" s="101">
        <f>SUM(N191,N194)</f>
        <v>0</v>
      </c>
      <c r="O190" s="102">
        <f t="shared" si="34"/>
        <v>0</v>
      </c>
      <c r="P190" s="366"/>
    </row>
    <row r="191" spans="1:16" ht="24" hidden="1" x14ac:dyDescent="0.25">
      <c r="A191" s="129">
        <v>4200</v>
      </c>
      <c r="B191" s="103" t="s">
        <v>184</v>
      </c>
      <c r="C191" s="375">
        <f t="shared" si="27"/>
        <v>0</v>
      </c>
      <c r="D191" s="227">
        <f>SUM(D192,D193)</f>
        <v>0</v>
      </c>
      <c r="E191" s="50">
        <f>SUM(E192,E193)</f>
        <v>0</v>
      </c>
      <c r="F191" s="283">
        <f t="shared" si="31"/>
        <v>0</v>
      </c>
      <c r="G191" s="227">
        <f>SUM(G192,G193)</f>
        <v>0</v>
      </c>
      <c r="H191" s="104">
        <f>SUM(H192,H193)</f>
        <v>0</v>
      </c>
      <c r="I191" s="112">
        <f t="shared" si="32"/>
        <v>0</v>
      </c>
      <c r="J191" s="227">
        <f>SUM(J192,J193)</f>
        <v>0</v>
      </c>
      <c r="K191" s="104">
        <f>SUM(K192,K193)</f>
        <v>0</v>
      </c>
      <c r="L191" s="112">
        <f t="shared" si="33"/>
        <v>0</v>
      </c>
      <c r="M191" s="119">
        <f>SUM(M192,M193)</f>
        <v>0</v>
      </c>
      <c r="N191" s="50">
        <f>SUM(N192,N193)</f>
        <v>0</v>
      </c>
      <c r="O191" s="112">
        <f t="shared" si="34"/>
        <v>0</v>
      </c>
      <c r="P191" s="225"/>
    </row>
    <row r="192" spans="1:16" ht="36" hidden="1" x14ac:dyDescent="0.25">
      <c r="A192" s="164">
        <v>4240</v>
      </c>
      <c r="B192" s="52" t="s">
        <v>185</v>
      </c>
      <c r="C192" s="376">
        <f t="shared" si="27"/>
        <v>0</v>
      </c>
      <c r="D192" s="231">
        <v>0</v>
      </c>
      <c r="E192" s="55"/>
      <c r="F192" s="287">
        <f t="shared" si="31"/>
        <v>0</v>
      </c>
      <c r="G192" s="231"/>
      <c r="H192" s="232"/>
      <c r="I192" s="114">
        <f t="shared" si="32"/>
        <v>0</v>
      </c>
      <c r="J192" s="231">
        <v>0</v>
      </c>
      <c r="K192" s="232"/>
      <c r="L192" s="114">
        <f t="shared" si="33"/>
        <v>0</v>
      </c>
      <c r="M192" s="179"/>
      <c r="N192" s="55"/>
      <c r="O192" s="114">
        <f t="shared" si="34"/>
        <v>0</v>
      </c>
      <c r="P192" s="208"/>
    </row>
    <row r="193" spans="1:16" ht="24" hidden="1" x14ac:dyDescent="0.25">
      <c r="A193" s="108">
        <v>4250</v>
      </c>
      <c r="B193" s="57" t="s">
        <v>186</v>
      </c>
      <c r="C193" s="311">
        <f t="shared" si="27"/>
        <v>0</v>
      </c>
      <c r="D193" s="237">
        <v>0</v>
      </c>
      <c r="E193" s="60"/>
      <c r="F193" s="145">
        <f t="shared" si="31"/>
        <v>0</v>
      </c>
      <c r="G193" s="237"/>
      <c r="H193" s="238"/>
      <c r="I193" s="110">
        <f t="shared" si="32"/>
        <v>0</v>
      </c>
      <c r="J193" s="237">
        <v>0</v>
      </c>
      <c r="K193" s="238"/>
      <c r="L193" s="110">
        <f t="shared" si="33"/>
        <v>0</v>
      </c>
      <c r="M193" s="121"/>
      <c r="N193" s="60"/>
      <c r="O193" s="110">
        <f t="shared" si="34"/>
        <v>0</v>
      </c>
      <c r="P193" s="213"/>
    </row>
    <row r="194" spans="1:16" hidden="1" x14ac:dyDescent="0.25">
      <c r="A194" s="44">
        <v>4300</v>
      </c>
      <c r="B194" s="103" t="s">
        <v>187</v>
      </c>
      <c r="C194" s="375">
        <f t="shared" si="27"/>
        <v>0</v>
      </c>
      <c r="D194" s="227">
        <f>SUM(D195)</f>
        <v>0</v>
      </c>
      <c r="E194" s="50">
        <f>SUM(E195)</f>
        <v>0</v>
      </c>
      <c r="F194" s="283">
        <f t="shared" si="31"/>
        <v>0</v>
      </c>
      <c r="G194" s="227">
        <f>SUM(G195)</f>
        <v>0</v>
      </c>
      <c r="H194" s="104">
        <f>SUM(H195)</f>
        <v>0</v>
      </c>
      <c r="I194" s="112">
        <f t="shared" si="32"/>
        <v>0</v>
      </c>
      <c r="J194" s="227">
        <f>SUM(J195)</f>
        <v>0</v>
      </c>
      <c r="K194" s="104">
        <f>SUM(K195)</f>
        <v>0</v>
      </c>
      <c r="L194" s="112">
        <f t="shared" si="33"/>
        <v>0</v>
      </c>
      <c r="M194" s="119">
        <f>SUM(M195)</f>
        <v>0</v>
      </c>
      <c r="N194" s="50">
        <f>SUM(N195)</f>
        <v>0</v>
      </c>
      <c r="O194" s="112">
        <f t="shared" si="34"/>
        <v>0</v>
      </c>
      <c r="P194" s="225"/>
    </row>
    <row r="195" spans="1:16" ht="24" hidden="1" x14ac:dyDescent="0.25">
      <c r="A195" s="164">
        <v>4310</v>
      </c>
      <c r="B195" s="52" t="s">
        <v>188</v>
      </c>
      <c r="C195" s="376">
        <f t="shared" si="27"/>
        <v>0</v>
      </c>
      <c r="D195" s="291">
        <f>SUM(D196:D196)</f>
        <v>0</v>
      </c>
      <c r="E195" s="113">
        <f>SUM(E196:E196)</f>
        <v>0</v>
      </c>
      <c r="F195" s="287">
        <f t="shared" si="31"/>
        <v>0</v>
      </c>
      <c r="G195" s="291">
        <f>SUM(G196:G196)</f>
        <v>0</v>
      </c>
      <c r="H195" s="292">
        <f>SUM(H196:H196)</f>
        <v>0</v>
      </c>
      <c r="I195" s="114">
        <f t="shared" si="32"/>
        <v>0</v>
      </c>
      <c r="J195" s="291">
        <f>SUM(J196:J196)</f>
        <v>0</v>
      </c>
      <c r="K195" s="292">
        <f>SUM(K196:K196)</f>
        <v>0</v>
      </c>
      <c r="L195" s="114">
        <f t="shared" si="33"/>
        <v>0</v>
      </c>
      <c r="M195" s="135">
        <f>SUM(M196:M196)</f>
        <v>0</v>
      </c>
      <c r="N195" s="113">
        <f>SUM(N196:N196)</f>
        <v>0</v>
      </c>
      <c r="O195" s="114">
        <f t="shared" si="34"/>
        <v>0</v>
      </c>
      <c r="P195" s="208"/>
    </row>
    <row r="196" spans="1:16" ht="36" hidden="1" x14ac:dyDescent="0.25">
      <c r="A196" s="36">
        <v>4311</v>
      </c>
      <c r="B196" s="57" t="s">
        <v>189</v>
      </c>
      <c r="C196" s="311">
        <f t="shared" si="27"/>
        <v>0</v>
      </c>
      <c r="D196" s="237">
        <v>0</v>
      </c>
      <c r="E196" s="60"/>
      <c r="F196" s="145">
        <f t="shared" si="31"/>
        <v>0</v>
      </c>
      <c r="G196" s="237"/>
      <c r="H196" s="238"/>
      <c r="I196" s="110">
        <f t="shared" si="32"/>
        <v>0</v>
      </c>
      <c r="J196" s="237">
        <v>0</v>
      </c>
      <c r="K196" s="238"/>
      <c r="L196" s="110">
        <f t="shared" si="33"/>
        <v>0</v>
      </c>
      <c r="M196" s="121"/>
      <c r="N196" s="60"/>
      <c r="O196" s="110">
        <f t="shared" si="34"/>
        <v>0</v>
      </c>
      <c r="P196" s="213"/>
    </row>
    <row r="197" spans="1:16" s="20" customFormat="1" ht="24" x14ac:dyDescent="0.25">
      <c r="A197" s="130"/>
      <c r="B197" s="17" t="s">
        <v>190</v>
      </c>
      <c r="C197" s="384">
        <f t="shared" si="27"/>
        <v>13000</v>
      </c>
      <c r="D197" s="276">
        <f>SUM(D198,D233,D271)</f>
        <v>13000</v>
      </c>
      <c r="E197" s="97">
        <f>SUM(E198,E233,E271)</f>
        <v>0</v>
      </c>
      <c r="F197" s="277">
        <f t="shared" si="31"/>
        <v>13000</v>
      </c>
      <c r="G197" s="276">
        <f>SUM(G198,G233,G271)</f>
        <v>0</v>
      </c>
      <c r="H197" s="278">
        <f>SUM(H198,H233,H271)</f>
        <v>0</v>
      </c>
      <c r="I197" s="98">
        <f t="shared" si="32"/>
        <v>0</v>
      </c>
      <c r="J197" s="276">
        <f>SUM(J198,J233,J271)</f>
        <v>0</v>
      </c>
      <c r="K197" s="278">
        <f>SUM(K198,K233,K271)</f>
        <v>0</v>
      </c>
      <c r="L197" s="98">
        <f t="shared" si="33"/>
        <v>0</v>
      </c>
      <c r="M197" s="307">
        <f>SUM(M198,M233,M271)</f>
        <v>0</v>
      </c>
      <c r="N197" s="308">
        <f>SUM(N198,N233,N271)</f>
        <v>0</v>
      </c>
      <c r="O197" s="309">
        <f t="shared" si="34"/>
        <v>0</v>
      </c>
      <c r="P197" s="310"/>
    </row>
    <row r="198" spans="1:16" hidden="1" x14ac:dyDescent="0.25">
      <c r="A198" s="99">
        <v>5000</v>
      </c>
      <c r="B198" s="99" t="s">
        <v>191</v>
      </c>
      <c r="C198" s="385">
        <f>F198+I198+L198+O198</f>
        <v>0</v>
      </c>
      <c r="D198" s="280">
        <f>D199+D207</f>
        <v>0</v>
      </c>
      <c r="E198" s="101">
        <f>E199+E207</f>
        <v>0</v>
      </c>
      <c r="F198" s="281">
        <f t="shared" si="31"/>
        <v>0</v>
      </c>
      <c r="G198" s="280">
        <f>G199+G207</f>
        <v>0</v>
      </c>
      <c r="H198" s="282">
        <f>H199+H207</f>
        <v>0</v>
      </c>
      <c r="I198" s="102">
        <f t="shared" si="32"/>
        <v>0</v>
      </c>
      <c r="J198" s="280">
        <f>J199+J207</f>
        <v>0</v>
      </c>
      <c r="K198" s="282">
        <f>K199+K207</f>
        <v>0</v>
      </c>
      <c r="L198" s="102">
        <f t="shared" si="33"/>
        <v>0</v>
      </c>
      <c r="M198" s="133">
        <f>M199+M207</f>
        <v>0</v>
      </c>
      <c r="N198" s="101">
        <f>N199+N207</f>
        <v>0</v>
      </c>
      <c r="O198" s="102">
        <f t="shared" si="34"/>
        <v>0</v>
      </c>
      <c r="P198" s="366"/>
    </row>
    <row r="199" spans="1:16" hidden="1" x14ac:dyDescent="0.25">
      <c r="A199" s="44">
        <v>5100</v>
      </c>
      <c r="B199" s="103" t="s">
        <v>192</v>
      </c>
      <c r="C199" s="375">
        <f t="shared" si="27"/>
        <v>0</v>
      </c>
      <c r="D199" s="227">
        <f>D200+D201+D204+D205+D206</f>
        <v>0</v>
      </c>
      <c r="E199" s="50">
        <f>E200+E201+E204+E205+E206</f>
        <v>0</v>
      </c>
      <c r="F199" s="283">
        <f t="shared" si="31"/>
        <v>0</v>
      </c>
      <c r="G199" s="227">
        <f>G200+G201+G204+G205+G206</f>
        <v>0</v>
      </c>
      <c r="H199" s="104">
        <f>H200+H201+H204+H205+H206</f>
        <v>0</v>
      </c>
      <c r="I199" s="112">
        <f t="shared" si="32"/>
        <v>0</v>
      </c>
      <c r="J199" s="227">
        <f>J200+J201+J204+J205+J206</f>
        <v>0</v>
      </c>
      <c r="K199" s="104">
        <f>K200+K201+K204+K205+K206</f>
        <v>0</v>
      </c>
      <c r="L199" s="112">
        <f t="shared" si="33"/>
        <v>0</v>
      </c>
      <c r="M199" s="119">
        <f>M200+M201+M204+M205+M206</f>
        <v>0</v>
      </c>
      <c r="N199" s="50">
        <f>N200+N201+N204+N205+N206</f>
        <v>0</v>
      </c>
      <c r="O199" s="112">
        <f t="shared" si="34"/>
        <v>0</v>
      </c>
      <c r="P199" s="225"/>
    </row>
    <row r="200" spans="1:16" hidden="1" x14ac:dyDescent="0.25">
      <c r="A200" s="164">
        <v>5110</v>
      </c>
      <c r="B200" s="52" t="s">
        <v>193</v>
      </c>
      <c r="C200" s="376">
        <f t="shared" si="27"/>
        <v>0</v>
      </c>
      <c r="D200" s="231">
        <v>0</v>
      </c>
      <c r="E200" s="55"/>
      <c r="F200" s="287">
        <f t="shared" si="31"/>
        <v>0</v>
      </c>
      <c r="G200" s="231"/>
      <c r="H200" s="232"/>
      <c r="I200" s="114">
        <f t="shared" si="32"/>
        <v>0</v>
      </c>
      <c r="J200" s="231">
        <v>0</v>
      </c>
      <c r="K200" s="232"/>
      <c r="L200" s="114">
        <f t="shared" si="33"/>
        <v>0</v>
      </c>
      <c r="M200" s="179"/>
      <c r="N200" s="55"/>
      <c r="O200" s="114">
        <f t="shared" si="34"/>
        <v>0</v>
      </c>
      <c r="P200" s="208"/>
    </row>
    <row r="201" spans="1:16" ht="24" hidden="1" x14ac:dyDescent="0.25">
      <c r="A201" s="108">
        <v>5120</v>
      </c>
      <c r="B201" s="57" t="s">
        <v>194</v>
      </c>
      <c r="C201" s="311">
        <f t="shared" si="27"/>
        <v>0</v>
      </c>
      <c r="D201" s="288">
        <f>D202+D203</f>
        <v>0</v>
      </c>
      <c r="E201" s="109">
        <f>E202+E203</f>
        <v>0</v>
      </c>
      <c r="F201" s="145">
        <f t="shared" si="31"/>
        <v>0</v>
      </c>
      <c r="G201" s="288">
        <f>G202+G203</f>
        <v>0</v>
      </c>
      <c r="H201" s="115">
        <f>H202+H203</f>
        <v>0</v>
      </c>
      <c r="I201" s="110">
        <f t="shared" si="32"/>
        <v>0</v>
      </c>
      <c r="J201" s="288">
        <f>J202+J203</f>
        <v>0</v>
      </c>
      <c r="K201" s="115">
        <f>K202+K203</f>
        <v>0</v>
      </c>
      <c r="L201" s="110">
        <f t="shared" si="33"/>
        <v>0</v>
      </c>
      <c r="M201" s="131">
        <f>M202+M203</f>
        <v>0</v>
      </c>
      <c r="N201" s="109">
        <f>N202+N203</f>
        <v>0</v>
      </c>
      <c r="O201" s="110">
        <f t="shared" si="34"/>
        <v>0</v>
      </c>
      <c r="P201" s="213"/>
    </row>
    <row r="202" spans="1:16" hidden="1" x14ac:dyDescent="0.25">
      <c r="A202" s="36">
        <v>5121</v>
      </c>
      <c r="B202" s="57" t="s">
        <v>195</v>
      </c>
      <c r="C202" s="311">
        <f t="shared" si="27"/>
        <v>0</v>
      </c>
      <c r="D202" s="237">
        <v>0</v>
      </c>
      <c r="E202" s="60"/>
      <c r="F202" s="145">
        <f t="shared" si="31"/>
        <v>0</v>
      </c>
      <c r="G202" s="237"/>
      <c r="H202" s="238"/>
      <c r="I202" s="110">
        <f t="shared" si="32"/>
        <v>0</v>
      </c>
      <c r="J202" s="237">
        <v>0</v>
      </c>
      <c r="K202" s="238"/>
      <c r="L202" s="110">
        <f t="shared" si="33"/>
        <v>0</v>
      </c>
      <c r="M202" s="121"/>
      <c r="N202" s="60"/>
      <c r="O202" s="110">
        <f t="shared" si="34"/>
        <v>0</v>
      </c>
      <c r="P202" s="213"/>
    </row>
    <row r="203" spans="1:16" ht="24" hidden="1" x14ac:dyDescent="0.25">
      <c r="A203" s="36">
        <v>5129</v>
      </c>
      <c r="B203" s="57" t="s">
        <v>196</v>
      </c>
      <c r="C203" s="311">
        <f t="shared" si="27"/>
        <v>0</v>
      </c>
      <c r="D203" s="237">
        <v>0</v>
      </c>
      <c r="E203" s="60"/>
      <c r="F203" s="145">
        <f t="shared" si="31"/>
        <v>0</v>
      </c>
      <c r="G203" s="237"/>
      <c r="H203" s="238"/>
      <c r="I203" s="110">
        <f t="shared" si="32"/>
        <v>0</v>
      </c>
      <c r="J203" s="237">
        <v>0</v>
      </c>
      <c r="K203" s="238"/>
      <c r="L203" s="110">
        <f t="shared" si="33"/>
        <v>0</v>
      </c>
      <c r="M203" s="121"/>
      <c r="N203" s="60"/>
      <c r="O203" s="110">
        <f t="shared" si="34"/>
        <v>0</v>
      </c>
      <c r="P203" s="213"/>
    </row>
    <row r="204" spans="1:16" hidden="1" x14ac:dyDescent="0.25">
      <c r="A204" s="108">
        <v>5130</v>
      </c>
      <c r="B204" s="57" t="s">
        <v>197</v>
      </c>
      <c r="C204" s="311">
        <f t="shared" si="27"/>
        <v>0</v>
      </c>
      <c r="D204" s="237">
        <v>0</v>
      </c>
      <c r="E204" s="60"/>
      <c r="F204" s="145">
        <f t="shared" si="31"/>
        <v>0</v>
      </c>
      <c r="G204" s="237"/>
      <c r="H204" s="238"/>
      <c r="I204" s="110">
        <f t="shared" si="32"/>
        <v>0</v>
      </c>
      <c r="J204" s="237">
        <v>0</v>
      </c>
      <c r="K204" s="238"/>
      <c r="L204" s="110">
        <f t="shared" si="33"/>
        <v>0</v>
      </c>
      <c r="M204" s="121"/>
      <c r="N204" s="60"/>
      <c r="O204" s="110">
        <f t="shared" si="34"/>
        <v>0</v>
      </c>
      <c r="P204" s="213"/>
    </row>
    <row r="205" spans="1:16" hidden="1" x14ac:dyDescent="0.25">
      <c r="A205" s="108">
        <v>5140</v>
      </c>
      <c r="B205" s="57" t="s">
        <v>198</v>
      </c>
      <c r="C205" s="311">
        <f t="shared" si="27"/>
        <v>0</v>
      </c>
      <c r="D205" s="237">
        <v>0</v>
      </c>
      <c r="E205" s="60"/>
      <c r="F205" s="145">
        <f t="shared" si="31"/>
        <v>0</v>
      </c>
      <c r="G205" s="237"/>
      <c r="H205" s="238"/>
      <c r="I205" s="110">
        <f t="shared" si="32"/>
        <v>0</v>
      </c>
      <c r="J205" s="237">
        <v>0</v>
      </c>
      <c r="K205" s="238"/>
      <c r="L205" s="110">
        <f t="shared" si="33"/>
        <v>0</v>
      </c>
      <c r="M205" s="121"/>
      <c r="N205" s="60"/>
      <c r="O205" s="110">
        <f t="shared" si="34"/>
        <v>0</v>
      </c>
      <c r="P205" s="213"/>
    </row>
    <row r="206" spans="1:16" ht="24" hidden="1" x14ac:dyDescent="0.25">
      <c r="A206" s="108">
        <v>5170</v>
      </c>
      <c r="B206" s="57" t="s">
        <v>199</v>
      </c>
      <c r="C206" s="311">
        <f t="shared" si="27"/>
        <v>0</v>
      </c>
      <c r="D206" s="237">
        <v>0</v>
      </c>
      <c r="E206" s="60"/>
      <c r="F206" s="145">
        <f t="shared" si="31"/>
        <v>0</v>
      </c>
      <c r="G206" s="237"/>
      <c r="H206" s="238"/>
      <c r="I206" s="110">
        <f t="shared" si="32"/>
        <v>0</v>
      </c>
      <c r="J206" s="237">
        <v>0</v>
      </c>
      <c r="K206" s="238"/>
      <c r="L206" s="110">
        <f t="shared" si="33"/>
        <v>0</v>
      </c>
      <c r="M206" s="121"/>
      <c r="N206" s="60"/>
      <c r="O206" s="110">
        <f t="shared" si="34"/>
        <v>0</v>
      </c>
      <c r="P206" s="213"/>
    </row>
    <row r="207" spans="1:16" hidden="1" x14ac:dyDescent="0.25">
      <c r="A207" s="44">
        <v>5200</v>
      </c>
      <c r="B207" s="103" t="s">
        <v>200</v>
      </c>
      <c r="C207" s="375">
        <f t="shared" si="27"/>
        <v>0</v>
      </c>
      <c r="D207" s="227">
        <f>D208+D218+D219+D228+D229+D230+D232</f>
        <v>0</v>
      </c>
      <c r="E207" s="50">
        <f>E208+E218+E219+E228+E229+E230+E232</f>
        <v>0</v>
      </c>
      <c r="F207" s="283">
        <f t="shared" si="31"/>
        <v>0</v>
      </c>
      <c r="G207" s="227">
        <f>G208+G218+G219+G228+G229+G230+G232</f>
        <v>0</v>
      </c>
      <c r="H207" s="104">
        <f>H208+H218+H219+H228+H229+H230+H232</f>
        <v>0</v>
      </c>
      <c r="I207" s="112">
        <f t="shared" si="32"/>
        <v>0</v>
      </c>
      <c r="J207" s="227">
        <f>J208+J218+J219+J228+J229+J230+J232</f>
        <v>0</v>
      </c>
      <c r="K207" s="104">
        <f>K208+K218+K219+K228+K229+K230+K232</f>
        <v>0</v>
      </c>
      <c r="L207" s="112">
        <f t="shared" si="33"/>
        <v>0</v>
      </c>
      <c r="M207" s="119">
        <f>M208+M218+M219+M228+M229+M230+M232</f>
        <v>0</v>
      </c>
      <c r="N207" s="50">
        <f>N208+N218+N219+N228+N229+N230+N232</f>
        <v>0</v>
      </c>
      <c r="O207" s="112">
        <f t="shared" si="34"/>
        <v>0</v>
      </c>
      <c r="P207" s="225"/>
    </row>
    <row r="208" spans="1:16" hidden="1" x14ac:dyDescent="0.25">
      <c r="A208" s="105">
        <v>5210</v>
      </c>
      <c r="B208" s="78" t="s">
        <v>201</v>
      </c>
      <c r="C208" s="380">
        <f t="shared" si="27"/>
        <v>0</v>
      </c>
      <c r="D208" s="127">
        <f>SUM(D209:D217)</f>
        <v>0</v>
      </c>
      <c r="E208" s="106">
        <f>SUM(E209:E217)</f>
        <v>0</v>
      </c>
      <c r="F208" s="286">
        <f t="shared" si="31"/>
        <v>0</v>
      </c>
      <c r="G208" s="127">
        <f>SUM(G209:G217)</f>
        <v>0</v>
      </c>
      <c r="H208" s="172">
        <f>SUM(H209:H217)</f>
        <v>0</v>
      </c>
      <c r="I208" s="107">
        <f t="shared" si="32"/>
        <v>0</v>
      </c>
      <c r="J208" s="127">
        <f>SUM(J209:J217)</f>
        <v>0</v>
      </c>
      <c r="K208" s="172">
        <f>SUM(K209:K217)</f>
        <v>0</v>
      </c>
      <c r="L208" s="107">
        <f t="shared" si="33"/>
        <v>0</v>
      </c>
      <c r="M208" s="132">
        <f>SUM(M209:M217)</f>
        <v>0</v>
      </c>
      <c r="N208" s="106">
        <f>SUM(N209:N217)</f>
        <v>0</v>
      </c>
      <c r="O208" s="107">
        <f t="shared" si="34"/>
        <v>0</v>
      </c>
      <c r="P208" s="265"/>
    </row>
    <row r="209" spans="1:16" hidden="1" x14ac:dyDescent="0.25">
      <c r="A209" s="32">
        <v>5211</v>
      </c>
      <c r="B209" s="52" t="s">
        <v>202</v>
      </c>
      <c r="C209" s="311">
        <f t="shared" si="27"/>
        <v>0</v>
      </c>
      <c r="D209" s="231">
        <v>0</v>
      </c>
      <c r="E209" s="55"/>
      <c r="F209" s="287">
        <f t="shared" si="31"/>
        <v>0</v>
      </c>
      <c r="G209" s="231"/>
      <c r="H209" s="232"/>
      <c r="I209" s="114">
        <f t="shared" si="32"/>
        <v>0</v>
      </c>
      <c r="J209" s="231">
        <v>0</v>
      </c>
      <c r="K209" s="232"/>
      <c r="L209" s="114">
        <f t="shared" si="33"/>
        <v>0</v>
      </c>
      <c r="M209" s="179"/>
      <c r="N209" s="55"/>
      <c r="O209" s="114">
        <f t="shared" si="34"/>
        <v>0</v>
      </c>
      <c r="P209" s="208"/>
    </row>
    <row r="210" spans="1:16" hidden="1" x14ac:dyDescent="0.25">
      <c r="A210" s="36">
        <v>5212</v>
      </c>
      <c r="B210" s="57" t="s">
        <v>203</v>
      </c>
      <c r="C210" s="311">
        <f t="shared" si="27"/>
        <v>0</v>
      </c>
      <c r="D210" s="237">
        <v>0</v>
      </c>
      <c r="E210" s="60"/>
      <c r="F210" s="145">
        <f t="shared" si="31"/>
        <v>0</v>
      </c>
      <c r="G210" s="237"/>
      <c r="H210" s="238"/>
      <c r="I210" s="110">
        <f t="shared" si="32"/>
        <v>0</v>
      </c>
      <c r="J210" s="237">
        <v>0</v>
      </c>
      <c r="K210" s="238"/>
      <c r="L210" s="110">
        <f t="shared" si="33"/>
        <v>0</v>
      </c>
      <c r="M210" s="121"/>
      <c r="N210" s="60"/>
      <c r="O210" s="110">
        <f t="shared" si="34"/>
        <v>0</v>
      </c>
      <c r="P210" s="213"/>
    </row>
    <row r="211" spans="1:16" hidden="1" x14ac:dyDescent="0.25">
      <c r="A211" s="36">
        <v>5213</v>
      </c>
      <c r="B211" s="57" t="s">
        <v>204</v>
      </c>
      <c r="C211" s="311">
        <f t="shared" si="27"/>
        <v>0</v>
      </c>
      <c r="D211" s="237">
        <v>0</v>
      </c>
      <c r="E211" s="60"/>
      <c r="F211" s="145">
        <f t="shared" si="31"/>
        <v>0</v>
      </c>
      <c r="G211" s="237"/>
      <c r="H211" s="238"/>
      <c r="I211" s="110">
        <f t="shared" si="32"/>
        <v>0</v>
      </c>
      <c r="J211" s="237">
        <v>0</v>
      </c>
      <c r="K211" s="238"/>
      <c r="L211" s="110">
        <f t="shared" si="33"/>
        <v>0</v>
      </c>
      <c r="M211" s="121"/>
      <c r="N211" s="60"/>
      <c r="O211" s="110">
        <f t="shared" si="34"/>
        <v>0</v>
      </c>
      <c r="P211" s="213"/>
    </row>
    <row r="212" spans="1:16" hidden="1" x14ac:dyDescent="0.25">
      <c r="A212" s="36">
        <v>5214</v>
      </c>
      <c r="B212" s="57" t="s">
        <v>205</v>
      </c>
      <c r="C212" s="311">
        <f t="shared" si="27"/>
        <v>0</v>
      </c>
      <c r="D212" s="237">
        <v>0</v>
      </c>
      <c r="E212" s="60"/>
      <c r="F212" s="145">
        <f t="shared" si="31"/>
        <v>0</v>
      </c>
      <c r="G212" s="237"/>
      <c r="H212" s="238"/>
      <c r="I212" s="110">
        <f t="shared" si="32"/>
        <v>0</v>
      </c>
      <c r="J212" s="237">
        <v>0</v>
      </c>
      <c r="K212" s="238"/>
      <c r="L212" s="110">
        <f t="shared" si="33"/>
        <v>0</v>
      </c>
      <c r="M212" s="121"/>
      <c r="N212" s="60"/>
      <c r="O212" s="110">
        <f t="shared" si="34"/>
        <v>0</v>
      </c>
      <c r="P212" s="213"/>
    </row>
    <row r="213" spans="1:16" hidden="1" x14ac:dyDescent="0.25">
      <c r="A213" s="36">
        <v>5215</v>
      </c>
      <c r="B213" s="57" t="s">
        <v>206</v>
      </c>
      <c r="C213" s="311">
        <f t="shared" si="27"/>
        <v>0</v>
      </c>
      <c r="D213" s="237">
        <v>0</v>
      </c>
      <c r="E213" s="60"/>
      <c r="F213" s="145">
        <f t="shared" si="31"/>
        <v>0</v>
      </c>
      <c r="G213" s="237"/>
      <c r="H213" s="238"/>
      <c r="I213" s="110">
        <f t="shared" si="32"/>
        <v>0</v>
      </c>
      <c r="J213" s="237">
        <v>0</v>
      </c>
      <c r="K213" s="238"/>
      <c r="L213" s="110">
        <f t="shared" si="33"/>
        <v>0</v>
      </c>
      <c r="M213" s="121"/>
      <c r="N213" s="60"/>
      <c r="O213" s="110">
        <f t="shared" si="34"/>
        <v>0</v>
      </c>
      <c r="P213" s="213"/>
    </row>
    <row r="214" spans="1:16" ht="24" hidden="1" x14ac:dyDescent="0.25">
      <c r="A214" s="36">
        <v>5216</v>
      </c>
      <c r="B214" s="57" t="s">
        <v>207</v>
      </c>
      <c r="C214" s="311">
        <f t="shared" si="27"/>
        <v>0</v>
      </c>
      <c r="D214" s="237">
        <v>0</v>
      </c>
      <c r="E214" s="60"/>
      <c r="F214" s="145">
        <f t="shared" si="31"/>
        <v>0</v>
      </c>
      <c r="G214" s="237"/>
      <c r="H214" s="238"/>
      <c r="I214" s="110">
        <f t="shared" si="32"/>
        <v>0</v>
      </c>
      <c r="J214" s="237">
        <v>0</v>
      </c>
      <c r="K214" s="238"/>
      <c r="L214" s="110">
        <f t="shared" si="33"/>
        <v>0</v>
      </c>
      <c r="M214" s="121"/>
      <c r="N214" s="60"/>
      <c r="O214" s="110">
        <f t="shared" si="34"/>
        <v>0</v>
      </c>
      <c r="P214" s="213"/>
    </row>
    <row r="215" spans="1:16" hidden="1" x14ac:dyDescent="0.25">
      <c r="A215" s="36">
        <v>5217</v>
      </c>
      <c r="B215" s="57" t="s">
        <v>208</v>
      </c>
      <c r="C215" s="311">
        <f t="shared" si="27"/>
        <v>0</v>
      </c>
      <c r="D215" s="237">
        <v>0</v>
      </c>
      <c r="E215" s="60"/>
      <c r="F215" s="145">
        <f t="shared" si="31"/>
        <v>0</v>
      </c>
      <c r="G215" s="237"/>
      <c r="H215" s="238"/>
      <c r="I215" s="110">
        <f t="shared" si="32"/>
        <v>0</v>
      </c>
      <c r="J215" s="237">
        <v>0</v>
      </c>
      <c r="K215" s="238"/>
      <c r="L215" s="110">
        <f t="shared" si="33"/>
        <v>0</v>
      </c>
      <c r="M215" s="121"/>
      <c r="N215" s="60"/>
      <c r="O215" s="110">
        <f t="shared" si="34"/>
        <v>0</v>
      </c>
      <c r="P215" s="213"/>
    </row>
    <row r="216" spans="1:16" hidden="1" x14ac:dyDescent="0.25">
      <c r="A216" s="36">
        <v>5218</v>
      </c>
      <c r="B216" s="57" t="s">
        <v>209</v>
      </c>
      <c r="C216" s="311">
        <f t="shared" si="27"/>
        <v>0</v>
      </c>
      <c r="D216" s="237">
        <v>0</v>
      </c>
      <c r="E216" s="60"/>
      <c r="F216" s="145">
        <f t="shared" si="31"/>
        <v>0</v>
      </c>
      <c r="G216" s="237"/>
      <c r="H216" s="238"/>
      <c r="I216" s="110">
        <f t="shared" si="32"/>
        <v>0</v>
      </c>
      <c r="J216" s="237">
        <v>0</v>
      </c>
      <c r="K216" s="238"/>
      <c r="L216" s="110">
        <f t="shared" si="33"/>
        <v>0</v>
      </c>
      <c r="M216" s="121"/>
      <c r="N216" s="60"/>
      <c r="O216" s="110">
        <f t="shared" si="34"/>
        <v>0</v>
      </c>
      <c r="P216" s="213"/>
    </row>
    <row r="217" spans="1:16" hidden="1" x14ac:dyDescent="0.25">
      <c r="A217" s="36">
        <v>5219</v>
      </c>
      <c r="B217" s="57" t="s">
        <v>210</v>
      </c>
      <c r="C217" s="311">
        <f t="shared" si="27"/>
        <v>0</v>
      </c>
      <c r="D217" s="237">
        <v>0</v>
      </c>
      <c r="E217" s="60"/>
      <c r="F217" s="145">
        <f t="shared" si="31"/>
        <v>0</v>
      </c>
      <c r="G217" s="237"/>
      <c r="H217" s="238"/>
      <c r="I217" s="110">
        <f t="shared" si="32"/>
        <v>0</v>
      </c>
      <c r="J217" s="237">
        <v>0</v>
      </c>
      <c r="K217" s="238"/>
      <c r="L217" s="110">
        <f t="shared" si="33"/>
        <v>0</v>
      </c>
      <c r="M217" s="121"/>
      <c r="N217" s="60"/>
      <c r="O217" s="110">
        <f t="shared" si="34"/>
        <v>0</v>
      </c>
      <c r="P217" s="213"/>
    </row>
    <row r="218" spans="1:16" hidden="1" x14ac:dyDescent="0.25">
      <c r="A218" s="108">
        <v>5220</v>
      </c>
      <c r="B218" s="57" t="s">
        <v>211</v>
      </c>
      <c r="C218" s="311">
        <f t="shared" si="27"/>
        <v>0</v>
      </c>
      <c r="D218" s="237">
        <v>0</v>
      </c>
      <c r="E218" s="60"/>
      <c r="F218" s="145">
        <f t="shared" si="31"/>
        <v>0</v>
      </c>
      <c r="G218" s="237"/>
      <c r="H218" s="238"/>
      <c r="I218" s="110">
        <f t="shared" si="32"/>
        <v>0</v>
      </c>
      <c r="J218" s="237">
        <v>0</v>
      </c>
      <c r="K218" s="238"/>
      <c r="L218" s="110">
        <f t="shared" si="33"/>
        <v>0</v>
      </c>
      <c r="M218" s="121"/>
      <c r="N218" s="60"/>
      <c r="O218" s="110">
        <f t="shared" si="34"/>
        <v>0</v>
      </c>
      <c r="P218" s="213"/>
    </row>
    <row r="219" spans="1:16" hidden="1" x14ac:dyDescent="0.25">
      <c r="A219" s="108">
        <v>5230</v>
      </c>
      <c r="B219" s="57" t="s">
        <v>212</v>
      </c>
      <c r="C219" s="311">
        <f t="shared" si="27"/>
        <v>0</v>
      </c>
      <c r="D219" s="288">
        <f>SUM(D220:D227)</f>
        <v>0</v>
      </c>
      <c r="E219" s="109">
        <f>SUM(E220:E227)</f>
        <v>0</v>
      </c>
      <c r="F219" s="145">
        <f t="shared" si="31"/>
        <v>0</v>
      </c>
      <c r="G219" s="288">
        <f>SUM(G220:G227)</f>
        <v>0</v>
      </c>
      <c r="H219" s="115">
        <f>SUM(H220:H227)</f>
        <v>0</v>
      </c>
      <c r="I219" s="110">
        <f t="shared" si="32"/>
        <v>0</v>
      </c>
      <c r="J219" s="288">
        <f>SUM(J220:J227)</f>
        <v>0</v>
      </c>
      <c r="K219" s="115">
        <f>SUM(K220:K227)</f>
        <v>0</v>
      </c>
      <c r="L219" s="110">
        <f t="shared" si="33"/>
        <v>0</v>
      </c>
      <c r="M219" s="131">
        <f>SUM(M220:M227)</f>
        <v>0</v>
      </c>
      <c r="N219" s="109">
        <f>SUM(N220:N227)</f>
        <v>0</v>
      </c>
      <c r="O219" s="110">
        <f t="shared" si="34"/>
        <v>0</v>
      </c>
      <c r="P219" s="213"/>
    </row>
    <row r="220" spans="1:16" hidden="1" x14ac:dyDescent="0.25">
      <c r="A220" s="36">
        <v>5231</v>
      </c>
      <c r="B220" s="57" t="s">
        <v>213</v>
      </c>
      <c r="C220" s="311">
        <f t="shared" si="27"/>
        <v>0</v>
      </c>
      <c r="D220" s="237">
        <v>0</v>
      </c>
      <c r="E220" s="60"/>
      <c r="F220" s="145">
        <f t="shared" si="31"/>
        <v>0</v>
      </c>
      <c r="G220" s="237"/>
      <c r="H220" s="238"/>
      <c r="I220" s="110">
        <f t="shared" si="32"/>
        <v>0</v>
      </c>
      <c r="J220" s="237">
        <v>0</v>
      </c>
      <c r="K220" s="238"/>
      <c r="L220" s="110">
        <f t="shared" si="33"/>
        <v>0</v>
      </c>
      <c r="M220" s="121"/>
      <c r="N220" s="60"/>
      <c r="O220" s="110">
        <f t="shared" si="34"/>
        <v>0</v>
      </c>
      <c r="P220" s="213"/>
    </row>
    <row r="221" spans="1:16" hidden="1" x14ac:dyDescent="0.25">
      <c r="A221" s="36">
        <v>5232</v>
      </c>
      <c r="B221" s="57" t="s">
        <v>214</v>
      </c>
      <c r="C221" s="311">
        <f t="shared" si="27"/>
        <v>0</v>
      </c>
      <c r="D221" s="237">
        <v>0</v>
      </c>
      <c r="E221" s="60"/>
      <c r="F221" s="145">
        <f t="shared" si="31"/>
        <v>0</v>
      </c>
      <c r="G221" s="237"/>
      <c r="H221" s="238"/>
      <c r="I221" s="110">
        <f t="shared" si="32"/>
        <v>0</v>
      </c>
      <c r="J221" s="237">
        <v>0</v>
      </c>
      <c r="K221" s="238"/>
      <c r="L221" s="110">
        <f t="shared" si="33"/>
        <v>0</v>
      </c>
      <c r="M221" s="121"/>
      <c r="N221" s="60"/>
      <c r="O221" s="110">
        <f t="shared" si="34"/>
        <v>0</v>
      </c>
      <c r="P221" s="213"/>
    </row>
    <row r="222" spans="1:16" hidden="1" x14ac:dyDescent="0.25">
      <c r="A222" s="36">
        <v>5233</v>
      </c>
      <c r="B222" s="57" t="s">
        <v>215</v>
      </c>
      <c r="C222" s="311">
        <f t="shared" si="27"/>
        <v>0</v>
      </c>
      <c r="D222" s="237">
        <v>0</v>
      </c>
      <c r="E222" s="60"/>
      <c r="F222" s="145">
        <f t="shared" si="31"/>
        <v>0</v>
      </c>
      <c r="G222" s="237"/>
      <c r="H222" s="238"/>
      <c r="I222" s="110">
        <f t="shared" si="32"/>
        <v>0</v>
      </c>
      <c r="J222" s="237">
        <v>0</v>
      </c>
      <c r="K222" s="238"/>
      <c r="L222" s="110">
        <f t="shared" si="33"/>
        <v>0</v>
      </c>
      <c r="M222" s="121"/>
      <c r="N222" s="60"/>
      <c r="O222" s="110">
        <f t="shared" si="34"/>
        <v>0</v>
      </c>
      <c r="P222" s="213"/>
    </row>
    <row r="223" spans="1:16" ht="24" hidden="1" x14ac:dyDescent="0.25">
      <c r="A223" s="36">
        <v>5234</v>
      </c>
      <c r="B223" s="57" t="s">
        <v>216</v>
      </c>
      <c r="C223" s="311">
        <f t="shared" si="27"/>
        <v>0</v>
      </c>
      <c r="D223" s="237">
        <v>0</v>
      </c>
      <c r="E223" s="60"/>
      <c r="F223" s="145">
        <f t="shared" si="31"/>
        <v>0</v>
      </c>
      <c r="G223" s="237"/>
      <c r="H223" s="238"/>
      <c r="I223" s="110">
        <f t="shared" si="32"/>
        <v>0</v>
      </c>
      <c r="J223" s="237">
        <v>0</v>
      </c>
      <c r="K223" s="238"/>
      <c r="L223" s="110">
        <f t="shared" si="33"/>
        <v>0</v>
      </c>
      <c r="M223" s="121"/>
      <c r="N223" s="60"/>
      <c r="O223" s="110">
        <f t="shared" si="34"/>
        <v>0</v>
      </c>
      <c r="P223" s="213"/>
    </row>
    <row r="224" spans="1:16" hidden="1" x14ac:dyDescent="0.25">
      <c r="A224" s="36">
        <v>5236</v>
      </c>
      <c r="B224" s="57" t="s">
        <v>217</v>
      </c>
      <c r="C224" s="311">
        <f t="shared" si="27"/>
        <v>0</v>
      </c>
      <c r="D224" s="237">
        <v>0</v>
      </c>
      <c r="E224" s="60"/>
      <c r="F224" s="145">
        <f t="shared" si="31"/>
        <v>0</v>
      </c>
      <c r="G224" s="237"/>
      <c r="H224" s="238"/>
      <c r="I224" s="110">
        <f t="shared" si="32"/>
        <v>0</v>
      </c>
      <c r="J224" s="237">
        <v>0</v>
      </c>
      <c r="K224" s="238"/>
      <c r="L224" s="110">
        <f t="shared" si="33"/>
        <v>0</v>
      </c>
      <c r="M224" s="121"/>
      <c r="N224" s="60"/>
      <c r="O224" s="110">
        <f t="shared" si="34"/>
        <v>0</v>
      </c>
      <c r="P224" s="213"/>
    </row>
    <row r="225" spans="1:16" hidden="1" x14ac:dyDescent="0.25">
      <c r="A225" s="36">
        <v>5237</v>
      </c>
      <c r="B225" s="57" t="s">
        <v>218</v>
      </c>
      <c r="C225" s="311">
        <f t="shared" si="27"/>
        <v>0</v>
      </c>
      <c r="D225" s="237">
        <v>0</v>
      </c>
      <c r="E225" s="60"/>
      <c r="F225" s="145">
        <f t="shared" si="31"/>
        <v>0</v>
      </c>
      <c r="G225" s="237"/>
      <c r="H225" s="238"/>
      <c r="I225" s="110">
        <f t="shared" si="32"/>
        <v>0</v>
      </c>
      <c r="J225" s="237">
        <v>0</v>
      </c>
      <c r="K225" s="238"/>
      <c r="L225" s="110">
        <f t="shared" si="33"/>
        <v>0</v>
      </c>
      <c r="M225" s="121"/>
      <c r="N225" s="60"/>
      <c r="O225" s="110">
        <f t="shared" si="34"/>
        <v>0</v>
      </c>
      <c r="P225" s="213"/>
    </row>
    <row r="226" spans="1:16" ht="24" hidden="1" x14ac:dyDescent="0.25">
      <c r="A226" s="36">
        <v>5238</v>
      </c>
      <c r="B226" s="57" t="s">
        <v>219</v>
      </c>
      <c r="C226" s="311">
        <f t="shared" si="27"/>
        <v>0</v>
      </c>
      <c r="D226" s="237">
        <v>0</v>
      </c>
      <c r="E226" s="60"/>
      <c r="F226" s="145">
        <f t="shared" si="31"/>
        <v>0</v>
      </c>
      <c r="G226" s="237"/>
      <c r="H226" s="238"/>
      <c r="I226" s="110">
        <f t="shared" si="32"/>
        <v>0</v>
      </c>
      <c r="J226" s="237">
        <v>0</v>
      </c>
      <c r="K226" s="238"/>
      <c r="L226" s="110">
        <f t="shared" si="33"/>
        <v>0</v>
      </c>
      <c r="M226" s="121"/>
      <c r="N226" s="60"/>
      <c r="O226" s="110">
        <f t="shared" si="34"/>
        <v>0</v>
      </c>
      <c r="P226" s="213"/>
    </row>
    <row r="227" spans="1:16" ht="24" hidden="1" x14ac:dyDescent="0.25">
      <c r="A227" s="36">
        <v>5239</v>
      </c>
      <c r="B227" s="57" t="s">
        <v>220</v>
      </c>
      <c r="C227" s="311">
        <f t="shared" si="27"/>
        <v>0</v>
      </c>
      <c r="D227" s="237">
        <v>0</v>
      </c>
      <c r="E227" s="60"/>
      <c r="F227" s="145">
        <f t="shared" si="31"/>
        <v>0</v>
      </c>
      <c r="G227" s="237"/>
      <c r="H227" s="238"/>
      <c r="I227" s="110">
        <f t="shared" si="32"/>
        <v>0</v>
      </c>
      <c r="J227" s="237">
        <v>0</v>
      </c>
      <c r="K227" s="238"/>
      <c r="L227" s="110">
        <f t="shared" si="33"/>
        <v>0</v>
      </c>
      <c r="M227" s="121"/>
      <c r="N227" s="60"/>
      <c r="O227" s="110">
        <f t="shared" si="34"/>
        <v>0</v>
      </c>
      <c r="P227" s="213"/>
    </row>
    <row r="228" spans="1:16" ht="24" hidden="1" x14ac:dyDescent="0.25">
      <c r="A228" s="108">
        <v>5240</v>
      </c>
      <c r="B228" s="57" t="s">
        <v>221</v>
      </c>
      <c r="C228" s="311">
        <f t="shared" si="27"/>
        <v>0</v>
      </c>
      <c r="D228" s="237">
        <v>0</v>
      </c>
      <c r="E228" s="60"/>
      <c r="F228" s="145">
        <f t="shared" si="31"/>
        <v>0</v>
      </c>
      <c r="G228" s="237"/>
      <c r="H228" s="238"/>
      <c r="I228" s="110">
        <f t="shared" si="32"/>
        <v>0</v>
      </c>
      <c r="J228" s="237">
        <v>0</v>
      </c>
      <c r="K228" s="238"/>
      <c r="L228" s="110">
        <f t="shared" si="33"/>
        <v>0</v>
      </c>
      <c r="M228" s="121"/>
      <c r="N228" s="60"/>
      <c r="O228" s="110">
        <f t="shared" si="34"/>
        <v>0</v>
      </c>
      <c r="P228" s="213"/>
    </row>
    <row r="229" spans="1:16" hidden="1" x14ac:dyDescent="0.25">
      <c r="A229" s="108">
        <v>5250</v>
      </c>
      <c r="B229" s="57" t="s">
        <v>222</v>
      </c>
      <c r="C229" s="311">
        <f t="shared" si="27"/>
        <v>0</v>
      </c>
      <c r="D229" s="237">
        <v>0</v>
      </c>
      <c r="E229" s="60"/>
      <c r="F229" s="145">
        <f t="shared" si="31"/>
        <v>0</v>
      </c>
      <c r="G229" s="237"/>
      <c r="H229" s="238"/>
      <c r="I229" s="110">
        <f t="shared" si="32"/>
        <v>0</v>
      </c>
      <c r="J229" s="237">
        <v>0</v>
      </c>
      <c r="K229" s="238"/>
      <c r="L229" s="110">
        <f t="shared" si="33"/>
        <v>0</v>
      </c>
      <c r="M229" s="121"/>
      <c r="N229" s="60"/>
      <c r="O229" s="110">
        <f t="shared" si="34"/>
        <v>0</v>
      </c>
      <c r="P229" s="213"/>
    </row>
    <row r="230" spans="1:16" hidden="1" x14ac:dyDescent="0.25">
      <c r="A230" s="108">
        <v>5260</v>
      </c>
      <c r="B230" s="57" t="s">
        <v>223</v>
      </c>
      <c r="C230" s="311">
        <f t="shared" si="27"/>
        <v>0</v>
      </c>
      <c r="D230" s="288">
        <f>SUM(D231)</f>
        <v>0</v>
      </c>
      <c r="E230" s="109">
        <f>SUM(E231)</f>
        <v>0</v>
      </c>
      <c r="F230" s="145">
        <f t="shared" si="31"/>
        <v>0</v>
      </c>
      <c r="G230" s="288">
        <f>SUM(G231)</f>
        <v>0</v>
      </c>
      <c r="H230" s="115">
        <f>SUM(H231)</f>
        <v>0</v>
      </c>
      <c r="I230" s="110">
        <f t="shared" si="32"/>
        <v>0</v>
      </c>
      <c r="J230" s="288">
        <f>SUM(J231)</f>
        <v>0</v>
      </c>
      <c r="K230" s="115">
        <f>SUM(K231)</f>
        <v>0</v>
      </c>
      <c r="L230" s="110">
        <f t="shared" si="33"/>
        <v>0</v>
      </c>
      <c r="M230" s="131">
        <f>SUM(M231)</f>
        <v>0</v>
      </c>
      <c r="N230" s="109">
        <f>SUM(N231)</f>
        <v>0</v>
      </c>
      <c r="O230" s="110">
        <f t="shared" si="34"/>
        <v>0</v>
      </c>
      <c r="P230" s="213"/>
    </row>
    <row r="231" spans="1:16" ht="24" hidden="1" x14ac:dyDescent="0.25">
      <c r="A231" s="36">
        <v>5269</v>
      </c>
      <c r="B231" s="57" t="s">
        <v>224</v>
      </c>
      <c r="C231" s="311">
        <f t="shared" si="27"/>
        <v>0</v>
      </c>
      <c r="D231" s="237">
        <v>0</v>
      </c>
      <c r="E231" s="60"/>
      <c r="F231" s="145">
        <f t="shared" si="31"/>
        <v>0</v>
      </c>
      <c r="G231" s="237"/>
      <c r="H231" s="238"/>
      <c r="I231" s="110">
        <f t="shared" si="32"/>
        <v>0</v>
      </c>
      <c r="J231" s="237">
        <v>0</v>
      </c>
      <c r="K231" s="238"/>
      <c r="L231" s="110">
        <f t="shared" si="33"/>
        <v>0</v>
      </c>
      <c r="M231" s="121"/>
      <c r="N231" s="60"/>
      <c r="O231" s="110">
        <f t="shared" si="34"/>
        <v>0</v>
      </c>
      <c r="P231" s="213"/>
    </row>
    <row r="232" spans="1:16" ht="24" hidden="1" x14ac:dyDescent="0.25">
      <c r="A232" s="105">
        <v>5270</v>
      </c>
      <c r="B232" s="78" t="s">
        <v>225</v>
      </c>
      <c r="C232" s="293">
        <f t="shared" si="27"/>
        <v>0</v>
      </c>
      <c r="D232" s="289">
        <v>0</v>
      </c>
      <c r="E232" s="111"/>
      <c r="F232" s="286">
        <f t="shared" si="31"/>
        <v>0</v>
      </c>
      <c r="G232" s="289"/>
      <c r="H232" s="290"/>
      <c r="I232" s="107">
        <f t="shared" si="32"/>
        <v>0</v>
      </c>
      <c r="J232" s="289">
        <v>0</v>
      </c>
      <c r="K232" s="290"/>
      <c r="L232" s="107">
        <f t="shared" si="33"/>
        <v>0</v>
      </c>
      <c r="M232" s="181"/>
      <c r="N232" s="111"/>
      <c r="O232" s="107">
        <f t="shared" si="34"/>
        <v>0</v>
      </c>
      <c r="P232" s="265"/>
    </row>
    <row r="233" spans="1:16" x14ac:dyDescent="0.25">
      <c r="A233" s="99">
        <v>6000</v>
      </c>
      <c r="B233" s="99" t="s">
        <v>226</v>
      </c>
      <c r="C233" s="385">
        <f t="shared" si="27"/>
        <v>13000</v>
      </c>
      <c r="D233" s="280">
        <f>D234+D254+D261</f>
        <v>13000</v>
      </c>
      <c r="E233" s="101">
        <f>E234+E254+E261</f>
        <v>0</v>
      </c>
      <c r="F233" s="281">
        <f t="shared" si="31"/>
        <v>13000</v>
      </c>
      <c r="G233" s="280">
        <f>G234+G254+G261</f>
        <v>0</v>
      </c>
      <c r="H233" s="282">
        <f>H234+H254+H261</f>
        <v>0</v>
      </c>
      <c r="I233" s="102">
        <f t="shared" si="32"/>
        <v>0</v>
      </c>
      <c r="J233" s="280">
        <f>J234+J254+J261</f>
        <v>0</v>
      </c>
      <c r="K233" s="282">
        <f>K234+K254+K261</f>
        <v>0</v>
      </c>
      <c r="L233" s="102">
        <f t="shared" si="33"/>
        <v>0</v>
      </c>
      <c r="M233" s="133">
        <f>M234+M254+M261</f>
        <v>0</v>
      </c>
      <c r="N233" s="101">
        <f>N234+N254+N261</f>
        <v>0</v>
      </c>
      <c r="O233" s="102">
        <f t="shared" si="34"/>
        <v>0</v>
      </c>
      <c r="P233" s="366"/>
    </row>
    <row r="234" spans="1:16" hidden="1" x14ac:dyDescent="0.25">
      <c r="A234" s="70">
        <v>6200</v>
      </c>
      <c r="B234" s="118" t="s">
        <v>227</v>
      </c>
      <c r="C234" s="387">
        <f>F234+I234+L234+O234</f>
        <v>0</v>
      </c>
      <c r="D234" s="304">
        <f>SUM(D235,D236,D238,D241,D247,D248,D249)</f>
        <v>0</v>
      </c>
      <c r="E234" s="126">
        <f>SUM(E235,E236,E238,E241,E247,E248,E249)</f>
        <v>0</v>
      </c>
      <c r="F234" s="305">
        <f>D234+E234</f>
        <v>0</v>
      </c>
      <c r="G234" s="304">
        <f>SUM(G235,G236,G238,G241,G247,G248,G249)</f>
        <v>0</v>
      </c>
      <c r="H234" s="306">
        <f>SUM(H235,H236,H238,H241,H247,H248,H249)</f>
        <v>0</v>
      </c>
      <c r="I234" s="284">
        <f t="shared" si="32"/>
        <v>0</v>
      </c>
      <c r="J234" s="304">
        <f>SUM(J235,J236,J238,J241,J247,J248,J249)</f>
        <v>0</v>
      </c>
      <c r="K234" s="306">
        <f>SUM(K235,K236,K238,K241,K247,K248,K249)</f>
        <v>0</v>
      </c>
      <c r="L234" s="284">
        <f t="shared" si="33"/>
        <v>0</v>
      </c>
      <c r="M234" s="134">
        <f>SUM(M235,M236,M238,M241,M247,M248,M249)</f>
        <v>0</v>
      </c>
      <c r="N234" s="126">
        <f>SUM(N235,N236,N238,N241,N247,N248,N249)</f>
        <v>0</v>
      </c>
      <c r="O234" s="284">
        <f t="shared" si="34"/>
        <v>0</v>
      </c>
      <c r="P234" s="285"/>
    </row>
    <row r="235" spans="1:16" ht="24" hidden="1" x14ac:dyDescent="0.25">
      <c r="A235" s="164">
        <v>6220</v>
      </c>
      <c r="B235" s="52" t="s">
        <v>228</v>
      </c>
      <c r="C235" s="376">
        <f t="shared" si="27"/>
        <v>0</v>
      </c>
      <c r="D235" s="231">
        <v>0</v>
      </c>
      <c r="E235" s="55"/>
      <c r="F235" s="287">
        <f t="shared" si="31"/>
        <v>0</v>
      </c>
      <c r="G235" s="231"/>
      <c r="H235" s="232"/>
      <c r="I235" s="114">
        <f t="shared" si="32"/>
        <v>0</v>
      </c>
      <c r="J235" s="231">
        <v>0</v>
      </c>
      <c r="K235" s="232"/>
      <c r="L235" s="114">
        <f t="shared" si="33"/>
        <v>0</v>
      </c>
      <c r="M235" s="179"/>
      <c r="N235" s="55"/>
      <c r="O235" s="114">
        <f t="shared" si="34"/>
        <v>0</v>
      </c>
      <c r="P235" s="208"/>
    </row>
    <row r="236" spans="1:16" hidden="1" x14ac:dyDescent="0.25">
      <c r="A236" s="108">
        <v>6230</v>
      </c>
      <c r="B236" s="57" t="s">
        <v>229</v>
      </c>
      <c r="C236" s="311">
        <f t="shared" si="27"/>
        <v>0</v>
      </c>
      <c r="D236" s="288">
        <f>SUM(D237)</f>
        <v>0</v>
      </c>
      <c r="E236" s="115">
        <f>SUM(E237)</f>
        <v>0</v>
      </c>
      <c r="F236" s="145">
        <f t="shared" si="31"/>
        <v>0</v>
      </c>
      <c r="G236" s="288">
        <f>SUM(G237)</f>
        <v>0</v>
      </c>
      <c r="H236" s="115">
        <f>SUM(H237)</f>
        <v>0</v>
      </c>
      <c r="I236" s="110">
        <f t="shared" si="32"/>
        <v>0</v>
      </c>
      <c r="J236" s="288">
        <f>SUM(J237)</f>
        <v>0</v>
      </c>
      <c r="K236" s="115">
        <f>SUM(K237)</f>
        <v>0</v>
      </c>
      <c r="L236" s="110">
        <f t="shared" si="33"/>
        <v>0</v>
      </c>
      <c r="M236" s="288">
        <f>SUM(M237)</f>
        <v>0</v>
      </c>
      <c r="N236" s="115">
        <f>SUM(N237)</f>
        <v>0</v>
      </c>
      <c r="O236" s="110">
        <f t="shared" si="34"/>
        <v>0</v>
      </c>
      <c r="P236" s="213"/>
    </row>
    <row r="237" spans="1:16" ht="24" hidden="1" x14ac:dyDescent="0.25">
      <c r="A237" s="36">
        <v>6239</v>
      </c>
      <c r="B237" s="52" t="s">
        <v>230</v>
      </c>
      <c r="C237" s="311">
        <f t="shared" si="27"/>
        <v>0</v>
      </c>
      <c r="D237" s="237">
        <v>0</v>
      </c>
      <c r="E237" s="60"/>
      <c r="F237" s="145">
        <f t="shared" si="31"/>
        <v>0</v>
      </c>
      <c r="G237" s="237"/>
      <c r="H237" s="238"/>
      <c r="I237" s="110">
        <f t="shared" si="32"/>
        <v>0</v>
      </c>
      <c r="J237" s="237">
        <v>0</v>
      </c>
      <c r="K237" s="238"/>
      <c r="L237" s="110">
        <f t="shared" si="33"/>
        <v>0</v>
      </c>
      <c r="M237" s="121"/>
      <c r="N237" s="60"/>
      <c r="O237" s="110">
        <f t="shared" si="34"/>
        <v>0</v>
      </c>
      <c r="P237" s="213"/>
    </row>
    <row r="238" spans="1:16" ht="24" hidden="1" x14ac:dyDescent="0.25">
      <c r="A238" s="108">
        <v>6240</v>
      </c>
      <c r="B238" s="57" t="s">
        <v>231</v>
      </c>
      <c r="C238" s="311">
        <f t="shared" si="27"/>
        <v>0</v>
      </c>
      <c r="D238" s="288">
        <f>SUM(D239:D240)</f>
        <v>0</v>
      </c>
      <c r="E238" s="109">
        <f>SUM(E239:E240)</f>
        <v>0</v>
      </c>
      <c r="F238" s="145">
        <f t="shared" si="31"/>
        <v>0</v>
      </c>
      <c r="G238" s="288">
        <f>SUM(G239:G240)</f>
        <v>0</v>
      </c>
      <c r="H238" s="115">
        <f>SUM(H239:H240)</f>
        <v>0</v>
      </c>
      <c r="I238" s="110">
        <f t="shared" si="32"/>
        <v>0</v>
      </c>
      <c r="J238" s="288">
        <f>SUM(J239:J240)</f>
        <v>0</v>
      </c>
      <c r="K238" s="115">
        <f>SUM(K239:K240)</f>
        <v>0</v>
      </c>
      <c r="L238" s="110">
        <f t="shared" si="33"/>
        <v>0</v>
      </c>
      <c r="M238" s="131">
        <f>SUM(M239:M240)</f>
        <v>0</v>
      </c>
      <c r="N238" s="109">
        <f>SUM(N239:N240)</f>
        <v>0</v>
      </c>
      <c r="O238" s="110">
        <f t="shared" si="34"/>
        <v>0</v>
      </c>
      <c r="P238" s="213"/>
    </row>
    <row r="239" spans="1:16" hidden="1" x14ac:dyDescent="0.25">
      <c r="A239" s="36">
        <v>6241</v>
      </c>
      <c r="B239" s="57" t="s">
        <v>232</v>
      </c>
      <c r="C239" s="311">
        <f t="shared" si="27"/>
        <v>0</v>
      </c>
      <c r="D239" s="237">
        <v>0</v>
      </c>
      <c r="E239" s="60"/>
      <c r="F239" s="145">
        <f t="shared" si="31"/>
        <v>0</v>
      </c>
      <c r="G239" s="237"/>
      <c r="H239" s="238"/>
      <c r="I239" s="110">
        <f t="shared" si="32"/>
        <v>0</v>
      </c>
      <c r="J239" s="237">
        <v>0</v>
      </c>
      <c r="K239" s="238"/>
      <c r="L239" s="110">
        <f t="shared" si="33"/>
        <v>0</v>
      </c>
      <c r="M239" s="121"/>
      <c r="N239" s="60"/>
      <c r="O239" s="110">
        <f t="shared" si="34"/>
        <v>0</v>
      </c>
      <c r="P239" s="213"/>
    </row>
    <row r="240" spans="1:16" hidden="1" x14ac:dyDescent="0.25">
      <c r="A240" s="36">
        <v>6242</v>
      </c>
      <c r="B240" s="57" t="s">
        <v>233</v>
      </c>
      <c r="C240" s="311">
        <f t="shared" si="27"/>
        <v>0</v>
      </c>
      <c r="D240" s="237">
        <v>0</v>
      </c>
      <c r="E240" s="60"/>
      <c r="F240" s="145">
        <f t="shared" si="31"/>
        <v>0</v>
      </c>
      <c r="G240" s="237"/>
      <c r="H240" s="238"/>
      <c r="I240" s="110">
        <f t="shared" si="32"/>
        <v>0</v>
      </c>
      <c r="J240" s="237">
        <v>0</v>
      </c>
      <c r="K240" s="238"/>
      <c r="L240" s="110">
        <f t="shared" si="33"/>
        <v>0</v>
      </c>
      <c r="M240" s="121"/>
      <c r="N240" s="60"/>
      <c r="O240" s="110">
        <f t="shared" si="34"/>
        <v>0</v>
      </c>
      <c r="P240" s="213"/>
    </row>
    <row r="241" spans="1:16" ht="24" hidden="1" x14ac:dyDescent="0.25">
      <c r="A241" s="108">
        <v>6250</v>
      </c>
      <c r="B241" s="57" t="s">
        <v>234</v>
      </c>
      <c r="C241" s="311">
        <f t="shared" si="27"/>
        <v>0</v>
      </c>
      <c r="D241" s="288">
        <f>SUM(D242:D246)</f>
        <v>0</v>
      </c>
      <c r="E241" s="109">
        <f>SUM(E242:E246)</f>
        <v>0</v>
      </c>
      <c r="F241" s="145">
        <f t="shared" si="31"/>
        <v>0</v>
      </c>
      <c r="G241" s="288">
        <f>SUM(G242:G246)</f>
        <v>0</v>
      </c>
      <c r="H241" s="115">
        <f>SUM(H242:H246)</f>
        <v>0</v>
      </c>
      <c r="I241" s="110">
        <f t="shared" si="32"/>
        <v>0</v>
      </c>
      <c r="J241" s="288">
        <f>SUM(J242:J246)</f>
        <v>0</v>
      </c>
      <c r="K241" s="115">
        <f>SUM(K242:K246)</f>
        <v>0</v>
      </c>
      <c r="L241" s="110">
        <f t="shared" si="33"/>
        <v>0</v>
      </c>
      <c r="M241" s="131">
        <f>SUM(M242:M246)</f>
        <v>0</v>
      </c>
      <c r="N241" s="109">
        <f>SUM(N242:N246)</f>
        <v>0</v>
      </c>
      <c r="O241" s="110">
        <f t="shared" si="34"/>
        <v>0</v>
      </c>
      <c r="P241" s="213"/>
    </row>
    <row r="242" spans="1:16" hidden="1" x14ac:dyDescent="0.25">
      <c r="A242" s="36">
        <v>6252</v>
      </c>
      <c r="B242" s="57" t="s">
        <v>235</v>
      </c>
      <c r="C242" s="311">
        <f t="shared" si="27"/>
        <v>0</v>
      </c>
      <c r="D242" s="237">
        <v>0</v>
      </c>
      <c r="E242" s="60"/>
      <c r="F242" s="145">
        <f t="shared" si="31"/>
        <v>0</v>
      </c>
      <c r="G242" s="237"/>
      <c r="H242" s="238"/>
      <c r="I242" s="110">
        <f t="shared" si="32"/>
        <v>0</v>
      </c>
      <c r="J242" s="237">
        <v>0</v>
      </c>
      <c r="K242" s="238"/>
      <c r="L242" s="110">
        <f t="shared" si="33"/>
        <v>0</v>
      </c>
      <c r="M242" s="121"/>
      <c r="N242" s="60"/>
      <c r="O242" s="110">
        <f t="shared" si="34"/>
        <v>0</v>
      </c>
      <c r="P242" s="213"/>
    </row>
    <row r="243" spans="1:16" hidden="1" x14ac:dyDescent="0.25">
      <c r="A243" s="36">
        <v>6253</v>
      </c>
      <c r="B243" s="57" t="s">
        <v>236</v>
      </c>
      <c r="C243" s="311">
        <f t="shared" si="27"/>
        <v>0</v>
      </c>
      <c r="D243" s="237">
        <v>0</v>
      </c>
      <c r="E243" s="60"/>
      <c r="F243" s="145">
        <f t="shared" si="31"/>
        <v>0</v>
      </c>
      <c r="G243" s="237"/>
      <c r="H243" s="238"/>
      <c r="I243" s="110">
        <f t="shared" si="32"/>
        <v>0</v>
      </c>
      <c r="J243" s="237">
        <v>0</v>
      </c>
      <c r="K243" s="238"/>
      <c r="L243" s="110">
        <f t="shared" si="33"/>
        <v>0</v>
      </c>
      <c r="M243" s="121"/>
      <c r="N243" s="60"/>
      <c r="O243" s="110">
        <f t="shared" si="34"/>
        <v>0</v>
      </c>
      <c r="P243" s="213"/>
    </row>
    <row r="244" spans="1:16" ht="24" hidden="1" x14ac:dyDescent="0.25">
      <c r="A244" s="36">
        <v>6254</v>
      </c>
      <c r="B244" s="57" t="s">
        <v>237</v>
      </c>
      <c r="C244" s="311">
        <f t="shared" si="27"/>
        <v>0</v>
      </c>
      <c r="D244" s="237">
        <v>0</v>
      </c>
      <c r="E244" s="60"/>
      <c r="F244" s="145">
        <f t="shared" si="31"/>
        <v>0</v>
      </c>
      <c r="G244" s="237"/>
      <c r="H244" s="238"/>
      <c r="I244" s="110">
        <f t="shared" si="32"/>
        <v>0</v>
      </c>
      <c r="J244" s="237">
        <v>0</v>
      </c>
      <c r="K244" s="238"/>
      <c r="L244" s="110">
        <f t="shared" si="33"/>
        <v>0</v>
      </c>
      <c r="M244" s="121"/>
      <c r="N244" s="60"/>
      <c r="O244" s="110">
        <f t="shared" si="34"/>
        <v>0</v>
      </c>
      <c r="P244" s="213"/>
    </row>
    <row r="245" spans="1:16" ht="24" hidden="1" x14ac:dyDescent="0.25">
      <c r="A245" s="36">
        <v>6255</v>
      </c>
      <c r="B245" s="57" t="s">
        <v>238</v>
      </c>
      <c r="C245" s="311">
        <f t="shared" si="27"/>
        <v>0</v>
      </c>
      <c r="D245" s="237">
        <v>0</v>
      </c>
      <c r="E245" s="60"/>
      <c r="F245" s="145">
        <f t="shared" si="31"/>
        <v>0</v>
      </c>
      <c r="G245" s="237"/>
      <c r="H245" s="238"/>
      <c r="I245" s="110">
        <f t="shared" si="32"/>
        <v>0</v>
      </c>
      <c r="J245" s="237">
        <v>0</v>
      </c>
      <c r="K245" s="238"/>
      <c r="L245" s="110">
        <f t="shared" si="33"/>
        <v>0</v>
      </c>
      <c r="M245" s="121"/>
      <c r="N245" s="60"/>
      <c r="O245" s="110">
        <f t="shared" si="34"/>
        <v>0</v>
      </c>
      <c r="P245" s="213"/>
    </row>
    <row r="246" spans="1:16" hidden="1" x14ac:dyDescent="0.25">
      <c r="A246" s="36">
        <v>6259</v>
      </c>
      <c r="B246" s="57" t="s">
        <v>239</v>
      </c>
      <c r="C246" s="311">
        <f t="shared" si="27"/>
        <v>0</v>
      </c>
      <c r="D246" s="237">
        <v>0</v>
      </c>
      <c r="E246" s="60"/>
      <c r="F246" s="145">
        <f t="shared" si="31"/>
        <v>0</v>
      </c>
      <c r="G246" s="237"/>
      <c r="H246" s="238"/>
      <c r="I246" s="110">
        <f t="shared" si="32"/>
        <v>0</v>
      </c>
      <c r="J246" s="237">
        <v>0</v>
      </c>
      <c r="K246" s="238"/>
      <c r="L246" s="110">
        <f t="shared" si="33"/>
        <v>0</v>
      </c>
      <c r="M246" s="121"/>
      <c r="N246" s="60"/>
      <c r="O246" s="110">
        <f t="shared" si="34"/>
        <v>0</v>
      </c>
      <c r="P246" s="213"/>
    </row>
    <row r="247" spans="1:16" ht="24" hidden="1" x14ac:dyDescent="0.25">
      <c r="A247" s="108">
        <v>6260</v>
      </c>
      <c r="B247" s="57" t="s">
        <v>240</v>
      </c>
      <c r="C247" s="311">
        <f t="shared" si="27"/>
        <v>0</v>
      </c>
      <c r="D247" s="237">
        <v>0</v>
      </c>
      <c r="E247" s="60"/>
      <c r="F247" s="145">
        <f t="shared" ref="F247:F299" si="38">D247+E247</f>
        <v>0</v>
      </c>
      <c r="G247" s="237"/>
      <c r="H247" s="238"/>
      <c r="I247" s="110">
        <f t="shared" ref="I247:I299" si="39">G247+H247</f>
        <v>0</v>
      </c>
      <c r="J247" s="237">
        <v>0</v>
      </c>
      <c r="K247" s="238"/>
      <c r="L247" s="110">
        <f t="shared" ref="L247:L299" si="40">J247+K247</f>
        <v>0</v>
      </c>
      <c r="M247" s="121"/>
      <c r="N247" s="60"/>
      <c r="O247" s="110">
        <f t="shared" ref="O247:O276" si="41">M247+N247</f>
        <v>0</v>
      </c>
      <c r="P247" s="213"/>
    </row>
    <row r="248" spans="1:16" hidden="1" x14ac:dyDescent="0.25">
      <c r="A248" s="108">
        <v>6270</v>
      </c>
      <c r="B248" s="57" t="s">
        <v>241</v>
      </c>
      <c r="C248" s="311">
        <f t="shared" si="27"/>
        <v>0</v>
      </c>
      <c r="D248" s="237">
        <v>0</v>
      </c>
      <c r="E248" s="60"/>
      <c r="F248" s="145">
        <f t="shared" si="38"/>
        <v>0</v>
      </c>
      <c r="G248" s="237"/>
      <c r="H248" s="238"/>
      <c r="I248" s="110">
        <f t="shared" si="39"/>
        <v>0</v>
      </c>
      <c r="J248" s="237">
        <v>0</v>
      </c>
      <c r="K248" s="238"/>
      <c r="L248" s="110">
        <f t="shared" si="40"/>
        <v>0</v>
      </c>
      <c r="M248" s="121"/>
      <c r="N248" s="60"/>
      <c r="O248" s="110">
        <f t="shared" si="41"/>
        <v>0</v>
      </c>
      <c r="P248" s="213"/>
    </row>
    <row r="249" spans="1:16" ht="24" hidden="1" x14ac:dyDescent="0.25">
      <c r="A249" s="164">
        <v>6290</v>
      </c>
      <c r="B249" s="52" t="s">
        <v>242</v>
      </c>
      <c r="C249" s="311">
        <f t="shared" si="27"/>
        <v>0</v>
      </c>
      <c r="D249" s="291">
        <f>SUM(D250:D253)</f>
        <v>0</v>
      </c>
      <c r="E249" s="113">
        <f>SUM(E250:E253)</f>
        <v>0</v>
      </c>
      <c r="F249" s="287">
        <f t="shared" si="38"/>
        <v>0</v>
      </c>
      <c r="G249" s="291">
        <f>SUM(G250:G253)</f>
        <v>0</v>
      </c>
      <c r="H249" s="292">
        <f t="shared" ref="H249" si="42">SUM(H250:H253)</f>
        <v>0</v>
      </c>
      <c r="I249" s="114">
        <f t="shared" si="39"/>
        <v>0</v>
      </c>
      <c r="J249" s="291">
        <f>SUM(J250:J253)</f>
        <v>0</v>
      </c>
      <c r="K249" s="292">
        <f t="shared" ref="K249" si="43">SUM(K250:K253)</f>
        <v>0</v>
      </c>
      <c r="L249" s="114">
        <f t="shared" si="40"/>
        <v>0</v>
      </c>
      <c r="M249" s="138">
        <f t="shared" ref="M249:N249" si="44">SUM(M250:M253)</f>
        <v>0</v>
      </c>
      <c r="N249" s="299">
        <f t="shared" si="44"/>
        <v>0</v>
      </c>
      <c r="O249" s="300">
        <f t="shared" si="41"/>
        <v>0</v>
      </c>
      <c r="P249" s="301"/>
    </row>
    <row r="250" spans="1:16" hidden="1" x14ac:dyDescent="0.25">
      <c r="A250" s="36">
        <v>6291</v>
      </c>
      <c r="B250" s="57" t="s">
        <v>243</v>
      </c>
      <c r="C250" s="311">
        <f t="shared" si="27"/>
        <v>0</v>
      </c>
      <c r="D250" s="237">
        <v>0</v>
      </c>
      <c r="E250" s="60"/>
      <c r="F250" s="145">
        <f t="shared" si="38"/>
        <v>0</v>
      </c>
      <c r="G250" s="237"/>
      <c r="H250" s="238"/>
      <c r="I250" s="110">
        <f t="shared" si="39"/>
        <v>0</v>
      </c>
      <c r="J250" s="237">
        <v>0</v>
      </c>
      <c r="K250" s="238"/>
      <c r="L250" s="110">
        <f t="shared" si="40"/>
        <v>0</v>
      </c>
      <c r="M250" s="121"/>
      <c r="N250" s="60"/>
      <c r="O250" s="110">
        <f t="shared" si="41"/>
        <v>0</v>
      </c>
      <c r="P250" s="213"/>
    </row>
    <row r="251" spans="1:16" hidden="1" x14ac:dyDescent="0.25">
      <c r="A251" s="36">
        <v>6292</v>
      </c>
      <c r="B251" s="57" t="s">
        <v>244</v>
      </c>
      <c r="C251" s="311">
        <f t="shared" si="27"/>
        <v>0</v>
      </c>
      <c r="D251" s="237">
        <v>0</v>
      </c>
      <c r="E251" s="60"/>
      <c r="F251" s="145">
        <f t="shared" si="38"/>
        <v>0</v>
      </c>
      <c r="G251" s="237"/>
      <c r="H251" s="238"/>
      <c r="I251" s="110">
        <f t="shared" si="39"/>
        <v>0</v>
      </c>
      <c r="J251" s="237">
        <v>0</v>
      </c>
      <c r="K251" s="238"/>
      <c r="L251" s="110">
        <f t="shared" si="40"/>
        <v>0</v>
      </c>
      <c r="M251" s="121"/>
      <c r="N251" s="60"/>
      <c r="O251" s="110">
        <f t="shared" si="41"/>
        <v>0</v>
      </c>
      <c r="P251" s="213"/>
    </row>
    <row r="252" spans="1:16" ht="72" hidden="1" x14ac:dyDescent="0.25">
      <c r="A252" s="36">
        <v>6296</v>
      </c>
      <c r="B252" s="57" t="s">
        <v>245</v>
      </c>
      <c r="C252" s="311">
        <f t="shared" si="27"/>
        <v>0</v>
      </c>
      <c r="D252" s="237">
        <v>0</v>
      </c>
      <c r="E252" s="60"/>
      <c r="F252" s="145">
        <f t="shared" si="38"/>
        <v>0</v>
      </c>
      <c r="G252" s="237"/>
      <c r="H252" s="238"/>
      <c r="I252" s="110">
        <f t="shared" si="39"/>
        <v>0</v>
      </c>
      <c r="J252" s="237">
        <v>0</v>
      </c>
      <c r="K252" s="238"/>
      <c r="L252" s="110">
        <f t="shared" si="40"/>
        <v>0</v>
      </c>
      <c r="M252" s="121"/>
      <c r="N252" s="60"/>
      <c r="O252" s="110">
        <f t="shared" si="41"/>
        <v>0</v>
      </c>
      <c r="P252" s="213"/>
    </row>
    <row r="253" spans="1:16" ht="36" hidden="1" x14ac:dyDescent="0.25">
      <c r="A253" s="36">
        <v>6299</v>
      </c>
      <c r="B253" s="57" t="s">
        <v>246</v>
      </c>
      <c r="C253" s="311">
        <f t="shared" si="27"/>
        <v>0</v>
      </c>
      <c r="D253" s="237">
        <v>0</v>
      </c>
      <c r="E253" s="60"/>
      <c r="F253" s="145">
        <f t="shared" si="38"/>
        <v>0</v>
      </c>
      <c r="G253" s="237"/>
      <c r="H253" s="238"/>
      <c r="I253" s="110">
        <f t="shared" si="39"/>
        <v>0</v>
      </c>
      <c r="J253" s="237">
        <v>0</v>
      </c>
      <c r="K253" s="238"/>
      <c r="L253" s="110">
        <f t="shared" si="40"/>
        <v>0</v>
      </c>
      <c r="M253" s="121"/>
      <c r="N253" s="60"/>
      <c r="O253" s="110">
        <f t="shared" si="41"/>
        <v>0</v>
      </c>
      <c r="P253" s="213"/>
    </row>
    <row r="254" spans="1:16" hidden="1" x14ac:dyDescent="0.25">
      <c r="A254" s="44">
        <v>6300</v>
      </c>
      <c r="B254" s="103" t="s">
        <v>247</v>
      </c>
      <c r="C254" s="375">
        <f t="shared" si="27"/>
        <v>0</v>
      </c>
      <c r="D254" s="227">
        <f>SUM(D255,D259,D260)</f>
        <v>0</v>
      </c>
      <c r="E254" s="50">
        <f>SUM(E255,E259,E260)</f>
        <v>0</v>
      </c>
      <c r="F254" s="283">
        <f t="shared" si="38"/>
        <v>0</v>
      </c>
      <c r="G254" s="227">
        <f>SUM(G255,G259,G260)</f>
        <v>0</v>
      </c>
      <c r="H254" s="104">
        <f t="shared" ref="H254" si="45">SUM(H255,H259,H260)</f>
        <v>0</v>
      </c>
      <c r="I254" s="112">
        <f t="shared" si="39"/>
        <v>0</v>
      </c>
      <c r="J254" s="227">
        <f>SUM(J255,J259,J260)</f>
        <v>0</v>
      </c>
      <c r="K254" s="104">
        <f t="shared" ref="K254" si="46">SUM(K255,K259,K260)</f>
        <v>0</v>
      </c>
      <c r="L254" s="112">
        <f t="shared" si="40"/>
        <v>0</v>
      </c>
      <c r="M254" s="173">
        <f t="shared" ref="M254:N254" si="47">SUM(M255,M259,M260)</f>
        <v>0</v>
      </c>
      <c r="N254" s="158">
        <f t="shared" si="47"/>
        <v>0</v>
      </c>
      <c r="O254" s="159">
        <f t="shared" si="41"/>
        <v>0</v>
      </c>
      <c r="P254" s="294"/>
    </row>
    <row r="255" spans="1:16" ht="24" hidden="1" x14ac:dyDescent="0.25">
      <c r="A255" s="164">
        <v>6320</v>
      </c>
      <c r="B255" s="52" t="s">
        <v>248</v>
      </c>
      <c r="C255" s="386">
        <f t="shared" si="27"/>
        <v>0</v>
      </c>
      <c r="D255" s="291">
        <f>SUM(D256:D258)</f>
        <v>0</v>
      </c>
      <c r="E255" s="113">
        <f>SUM(E256:E258)</f>
        <v>0</v>
      </c>
      <c r="F255" s="287">
        <f t="shared" si="38"/>
        <v>0</v>
      </c>
      <c r="G255" s="291">
        <f>SUM(G256:G258)</f>
        <v>0</v>
      </c>
      <c r="H255" s="292">
        <f t="shared" ref="H255" si="48">SUM(H256:H258)</f>
        <v>0</v>
      </c>
      <c r="I255" s="114">
        <f t="shared" si="39"/>
        <v>0</v>
      </c>
      <c r="J255" s="291">
        <f>SUM(J256:J258)</f>
        <v>0</v>
      </c>
      <c r="K255" s="292">
        <f t="shared" ref="K255" si="49">SUM(K256:K258)</f>
        <v>0</v>
      </c>
      <c r="L255" s="114">
        <f t="shared" si="40"/>
        <v>0</v>
      </c>
      <c r="M255" s="135">
        <f t="shared" ref="M255:N255" si="50">SUM(M256:M258)</f>
        <v>0</v>
      </c>
      <c r="N255" s="113">
        <f t="shared" si="50"/>
        <v>0</v>
      </c>
      <c r="O255" s="114">
        <f t="shared" si="41"/>
        <v>0</v>
      </c>
      <c r="P255" s="208"/>
    </row>
    <row r="256" spans="1:16" hidden="1" x14ac:dyDescent="0.25">
      <c r="A256" s="36">
        <v>6322</v>
      </c>
      <c r="B256" s="57" t="s">
        <v>249</v>
      </c>
      <c r="C256" s="311">
        <f t="shared" si="27"/>
        <v>0</v>
      </c>
      <c r="D256" s="237">
        <v>0</v>
      </c>
      <c r="E256" s="60"/>
      <c r="F256" s="145">
        <f t="shared" si="38"/>
        <v>0</v>
      </c>
      <c r="G256" s="237"/>
      <c r="H256" s="238"/>
      <c r="I256" s="110">
        <f t="shared" si="39"/>
        <v>0</v>
      </c>
      <c r="J256" s="237">
        <v>0</v>
      </c>
      <c r="K256" s="238"/>
      <c r="L256" s="110">
        <f t="shared" si="40"/>
        <v>0</v>
      </c>
      <c r="M256" s="121"/>
      <c r="N256" s="60"/>
      <c r="O256" s="110">
        <f t="shared" si="41"/>
        <v>0</v>
      </c>
      <c r="P256" s="213"/>
    </row>
    <row r="257" spans="1:16" ht="24" hidden="1" x14ac:dyDescent="0.25">
      <c r="A257" s="36">
        <v>6323</v>
      </c>
      <c r="B257" s="57" t="s">
        <v>250</v>
      </c>
      <c r="C257" s="311">
        <f t="shared" si="27"/>
        <v>0</v>
      </c>
      <c r="D257" s="237">
        <v>0</v>
      </c>
      <c r="E257" s="60"/>
      <c r="F257" s="145">
        <f t="shared" si="38"/>
        <v>0</v>
      </c>
      <c r="G257" s="237"/>
      <c r="H257" s="238"/>
      <c r="I257" s="110">
        <f t="shared" si="39"/>
        <v>0</v>
      </c>
      <c r="J257" s="237">
        <v>0</v>
      </c>
      <c r="K257" s="238"/>
      <c r="L257" s="110">
        <f t="shared" si="40"/>
        <v>0</v>
      </c>
      <c r="M257" s="121"/>
      <c r="N257" s="60"/>
      <c r="O257" s="110">
        <f t="shared" si="41"/>
        <v>0</v>
      </c>
      <c r="P257" s="213"/>
    </row>
    <row r="258" spans="1:16" ht="24" hidden="1" x14ac:dyDescent="0.25">
      <c r="A258" s="32">
        <v>6324</v>
      </c>
      <c r="B258" s="52" t="s">
        <v>308</v>
      </c>
      <c r="C258" s="311">
        <f t="shared" si="27"/>
        <v>0</v>
      </c>
      <c r="D258" s="231">
        <v>0</v>
      </c>
      <c r="E258" s="55"/>
      <c r="F258" s="287">
        <f t="shared" si="38"/>
        <v>0</v>
      </c>
      <c r="G258" s="231"/>
      <c r="H258" s="232"/>
      <c r="I258" s="114">
        <f t="shared" si="39"/>
        <v>0</v>
      </c>
      <c r="J258" s="231">
        <v>0</v>
      </c>
      <c r="K258" s="232"/>
      <c r="L258" s="114">
        <f t="shared" si="40"/>
        <v>0</v>
      </c>
      <c r="M258" s="179"/>
      <c r="N258" s="55"/>
      <c r="O258" s="114">
        <f t="shared" si="41"/>
        <v>0</v>
      </c>
      <c r="P258" s="208"/>
    </row>
    <row r="259" spans="1:16" ht="24" hidden="1" x14ac:dyDescent="0.25">
      <c r="A259" s="141">
        <v>6330</v>
      </c>
      <c r="B259" s="142" t="s">
        <v>251</v>
      </c>
      <c r="C259" s="311">
        <f t="shared" ref="C259:C286" si="51">F259+I259+L259+O259</f>
        <v>0</v>
      </c>
      <c r="D259" s="302">
        <v>0</v>
      </c>
      <c r="E259" s="123"/>
      <c r="F259" s="139">
        <f t="shared" si="38"/>
        <v>0</v>
      </c>
      <c r="G259" s="302"/>
      <c r="H259" s="303"/>
      <c r="I259" s="300">
        <f t="shared" si="39"/>
        <v>0</v>
      </c>
      <c r="J259" s="302">
        <v>0</v>
      </c>
      <c r="K259" s="303"/>
      <c r="L259" s="300">
        <f t="shared" si="40"/>
        <v>0</v>
      </c>
      <c r="M259" s="124"/>
      <c r="N259" s="123"/>
      <c r="O259" s="300">
        <f t="shared" si="41"/>
        <v>0</v>
      </c>
      <c r="P259" s="301"/>
    </row>
    <row r="260" spans="1:16" hidden="1" x14ac:dyDescent="0.25">
      <c r="A260" s="108">
        <v>6360</v>
      </c>
      <c r="B260" s="57" t="s">
        <v>252</v>
      </c>
      <c r="C260" s="311">
        <f t="shared" si="51"/>
        <v>0</v>
      </c>
      <c r="D260" s="237">
        <v>0</v>
      </c>
      <c r="E260" s="60"/>
      <c r="F260" s="145">
        <f t="shared" si="38"/>
        <v>0</v>
      </c>
      <c r="G260" s="237"/>
      <c r="H260" s="238"/>
      <c r="I260" s="110">
        <f t="shared" si="39"/>
        <v>0</v>
      </c>
      <c r="J260" s="237">
        <v>0</v>
      </c>
      <c r="K260" s="238"/>
      <c r="L260" s="110">
        <f t="shared" si="40"/>
        <v>0</v>
      </c>
      <c r="M260" s="121"/>
      <c r="N260" s="60"/>
      <c r="O260" s="110">
        <f t="shared" si="41"/>
        <v>0</v>
      </c>
      <c r="P260" s="213"/>
    </row>
    <row r="261" spans="1:16" ht="36" x14ac:dyDescent="0.25">
      <c r="A261" s="44">
        <v>6400</v>
      </c>
      <c r="B261" s="103" t="s">
        <v>253</v>
      </c>
      <c r="C261" s="375">
        <f t="shared" si="51"/>
        <v>13000</v>
      </c>
      <c r="D261" s="227">
        <f>SUM(D262,D266)</f>
        <v>13000</v>
      </c>
      <c r="E261" s="50">
        <f>SUM(E262,E266)</f>
        <v>0</v>
      </c>
      <c r="F261" s="283">
        <f t="shared" si="38"/>
        <v>13000</v>
      </c>
      <c r="G261" s="227">
        <f>SUM(G262,G266)</f>
        <v>0</v>
      </c>
      <c r="H261" s="104">
        <f t="shared" ref="H261" si="52">SUM(H262,H266)</f>
        <v>0</v>
      </c>
      <c r="I261" s="112">
        <f t="shared" si="39"/>
        <v>0</v>
      </c>
      <c r="J261" s="227">
        <f>SUM(J262,J266)</f>
        <v>0</v>
      </c>
      <c r="K261" s="104">
        <f t="shared" ref="K261" si="53">SUM(K262,K266)</f>
        <v>0</v>
      </c>
      <c r="L261" s="112">
        <f t="shared" si="40"/>
        <v>0</v>
      </c>
      <c r="M261" s="173">
        <f t="shared" ref="M261:N261" si="54">SUM(M262,M266)</f>
        <v>0</v>
      </c>
      <c r="N261" s="158">
        <f t="shared" si="54"/>
        <v>0</v>
      </c>
      <c r="O261" s="159">
        <f t="shared" si="41"/>
        <v>0</v>
      </c>
      <c r="P261" s="294"/>
    </row>
    <row r="262" spans="1:16" ht="24" hidden="1" x14ac:dyDescent="0.25">
      <c r="A262" s="164">
        <v>6410</v>
      </c>
      <c r="B262" s="52" t="s">
        <v>254</v>
      </c>
      <c r="C262" s="376">
        <f t="shared" si="51"/>
        <v>0</v>
      </c>
      <c r="D262" s="291">
        <f>SUM(D263:D265)</f>
        <v>0</v>
      </c>
      <c r="E262" s="113">
        <f>SUM(E263:E265)</f>
        <v>0</v>
      </c>
      <c r="F262" s="287">
        <f t="shared" si="38"/>
        <v>0</v>
      </c>
      <c r="G262" s="291">
        <f>SUM(G263:G265)</f>
        <v>0</v>
      </c>
      <c r="H262" s="292">
        <f t="shared" ref="H262" si="55">SUM(H263:H265)</f>
        <v>0</v>
      </c>
      <c r="I262" s="114">
        <f t="shared" si="39"/>
        <v>0</v>
      </c>
      <c r="J262" s="291">
        <f>SUM(J263:J265)</f>
        <v>0</v>
      </c>
      <c r="K262" s="292">
        <f t="shared" ref="K262" si="56">SUM(K263:K265)</f>
        <v>0</v>
      </c>
      <c r="L262" s="114">
        <f t="shared" si="40"/>
        <v>0</v>
      </c>
      <c r="M262" s="168">
        <f t="shared" ref="M262:N262" si="57">SUM(M263:M265)</f>
        <v>0</v>
      </c>
      <c r="N262" s="298">
        <f t="shared" si="57"/>
        <v>0</v>
      </c>
      <c r="O262" s="244">
        <f t="shared" si="41"/>
        <v>0</v>
      </c>
      <c r="P262" s="246"/>
    </row>
    <row r="263" spans="1:16" hidden="1" x14ac:dyDescent="0.25">
      <c r="A263" s="36">
        <v>6411</v>
      </c>
      <c r="B263" s="144" t="s">
        <v>255</v>
      </c>
      <c r="C263" s="311">
        <f t="shared" si="51"/>
        <v>0</v>
      </c>
      <c r="D263" s="237">
        <v>0</v>
      </c>
      <c r="E263" s="60"/>
      <c r="F263" s="145">
        <f t="shared" si="38"/>
        <v>0</v>
      </c>
      <c r="G263" s="237"/>
      <c r="H263" s="238"/>
      <c r="I263" s="110">
        <f t="shared" si="39"/>
        <v>0</v>
      </c>
      <c r="J263" s="237">
        <v>0</v>
      </c>
      <c r="K263" s="238"/>
      <c r="L263" s="110">
        <f t="shared" si="40"/>
        <v>0</v>
      </c>
      <c r="M263" s="121"/>
      <c r="N263" s="60"/>
      <c r="O263" s="110">
        <f t="shared" si="41"/>
        <v>0</v>
      </c>
      <c r="P263" s="213"/>
    </row>
    <row r="264" spans="1:16" ht="36" hidden="1" x14ac:dyDescent="0.25">
      <c r="A264" s="36">
        <v>6412</v>
      </c>
      <c r="B264" s="57" t="s">
        <v>256</v>
      </c>
      <c r="C264" s="311">
        <f t="shared" si="51"/>
        <v>0</v>
      </c>
      <c r="D264" s="237">
        <v>0</v>
      </c>
      <c r="E264" s="60"/>
      <c r="F264" s="145">
        <f t="shared" si="38"/>
        <v>0</v>
      </c>
      <c r="G264" s="237"/>
      <c r="H264" s="238"/>
      <c r="I264" s="110">
        <f t="shared" si="39"/>
        <v>0</v>
      </c>
      <c r="J264" s="237">
        <v>0</v>
      </c>
      <c r="K264" s="238"/>
      <c r="L264" s="110">
        <f t="shared" si="40"/>
        <v>0</v>
      </c>
      <c r="M264" s="121"/>
      <c r="N264" s="60"/>
      <c r="O264" s="110">
        <f t="shared" si="41"/>
        <v>0</v>
      </c>
      <c r="P264" s="213"/>
    </row>
    <row r="265" spans="1:16" ht="36" hidden="1" x14ac:dyDescent="0.25">
      <c r="A265" s="36">
        <v>6419</v>
      </c>
      <c r="B265" s="57" t="s">
        <v>257</v>
      </c>
      <c r="C265" s="311">
        <f t="shared" si="51"/>
        <v>0</v>
      </c>
      <c r="D265" s="237">
        <v>0</v>
      </c>
      <c r="E265" s="60"/>
      <c r="F265" s="145">
        <f t="shared" si="38"/>
        <v>0</v>
      </c>
      <c r="G265" s="237"/>
      <c r="H265" s="238"/>
      <c r="I265" s="110">
        <f t="shared" si="39"/>
        <v>0</v>
      </c>
      <c r="J265" s="237">
        <v>0</v>
      </c>
      <c r="K265" s="238"/>
      <c r="L265" s="110">
        <f t="shared" si="40"/>
        <v>0</v>
      </c>
      <c r="M265" s="121"/>
      <c r="N265" s="60"/>
      <c r="O265" s="110">
        <f t="shared" si="41"/>
        <v>0</v>
      </c>
      <c r="P265" s="213"/>
    </row>
    <row r="266" spans="1:16" ht="36" x14ac:dyDescent="0.25">
      <c r="A266" s="108">
        <v>6420</v>
      </c>
      <c r="B266" s="57" t="s">
        <v>258</v>
      </c>
      <c r="C266" s="311">
        <f t="shared" si="51"/>
        <v>13000</v>
      </c>
      <c r="D266" s="288">
        <f>SUM(D267:D270)</f>
        <v>13000</v>
      </c>
      <c r="E266" s="109">
        <f>SUM(E267:E270)</f>
        <v>0</v>
      </c>
      <c r="F266" s="145">
        <f t="shared" si="38"/>
        <v>13000</v>
      </c>
      <c r="G266" s="288">
        <f>SUM(G267:G270)</f>
        <v>0</v>
      </c>
      <c r="H266" s="115">
        <f>SUM(H267:H270)</f>
        <v>0</v>
      </c>
      <c r="I266" s="110">
        <f t="shared" si="39"/>
        <v>0</v>
      </c>
      <c r="J266" s="288">
        <f>SUM(J267:J270)</f>
        <v>0</v>
      </c>
      <c r="K266" s="115">
        <f>SUM(K267:K270)</f>
        <v>0</v>
      </c>
      <c r="L266" s="110">
        <f t="shared" si="40"/>
        <v>0</v>
      </c>
      <c r="M266" s="131">
        <f>SUM(M267:M270)</f>
        <v>0</v>
      </c>
      <c r="N266" s="109">
        <f>SUM(N267:N270)</f>
        <v>0</v>
      </c>
      <c r="O266" s="110">
        <f t="shared" si="41"/>
        <v>0</v>
      </c>
      <c r="P266" s="213"/>
    </row>
    <row r="267" spans="1:16" hidden="1" x14ac:dyDescent="0.25">
      <c r="A267" s="36">
        <v>6421</v>
      </c>
      <c r="B267" s="57" t="s">
        <v>259</v>
      </c>
      <c r="C267" s="311">
        <f t="shared" si="51"/>
        <v>0</v>
      </c>
      <c r="D267" s="237">
        <v>0</v>
      </c>
      <c r="E267" s="60"/>
      <c r="F267" s="145">
        <f t="shared" si="38"/>
        <v>0</v>
      </c>
      <c r="G267" s="237"/>
      <c r="H267" s="238"/>
      <c r="I267" s="110">
        <f t="shared" si="39"/>
        <v>0</v>
      </c>
      <c r="J267" s="237">
        <v>0</v>
      </c>
      <c r="K267" s="238"/>
      <c r="L267" s="110">
        <f t="shared" si="40"/>
        <v>0</v>
      </c>
      <c r="M267" s="121"/>
      <c r="N267" s="60"/>
      <c r="O267" s="110">
        <f t="shared" si="41"/>
        <v>0</v>
      </c>
      <c r="P267" s="213"/>
    </row>
    <row r="268" spans="1:16" x14ac:dyDescent="0.25">
      <c r="A268" s="36">
        <v>6422</v>
      </c>
      <c r="B268" s="57" t="s">
        <v>260</v>
      </c>
      <c r="C268" s="311">
        <f t="shared" si="51"/>
        <v>13000</v>
      </c>
      <c r="D268" s="237">
        <v>13000</v>
      </c>
      <c r="E268" s="60"/>
      <c r="F268" s="145">
        <f t="shared" si="38"/>
        <v>13000</v>
      </c>
      <c r="G268" s="237"/>
      <c r="H268" s="238"/>
      <c r="I268" s="110">
        <f t="shared" si="39"/>
        <v>0</v>
      </c>
      <c r="J268" s="237">
        <v>0</v>
      </c>
      <c r="K268" s="238"/>
      <c r="L268" s="110">
        <f t="shared" si="40"/>
        <v>0</v>
      </c>
      <c r="M268" s="121"/>
      <c r="N268" s="60"/>
      <c r="O268" s="110">
        <f t="shared" si="41"/>
        <v>0</v>
      </c>
      <c r="P268" s="213"/>
    </row>
    <row r="269" spans="1:16" ht="24" hidden="1" x14ac:dyDescent="0.25">
      <c r="A269" s="36">
        <v>6423</v>
      </c>
      <c r="B269" s="57" t="s">
        <v>261</v>
      </c>
      <c r="C269" s="311">
        <f t="shared" si="51"/>
        <v>0</v>
      </c>
      <c r="D269" s="237">
        <v>0</v>
      </c>
      <c r="E269" s="60"/>
      <c r="F269" s="145">
        <f t="shared" si="38"/>
        <v>0</v>
      </c>
      <c r="G269" s="237"/>
      <c r="H269" s="238"/>
      <c r="I269" s="110">
        <f t="shared" si="39"/>
        <v>0</v>
      </c>
      <c r="J269" s="237">
        <v>0</v>
      </c>
      <c r="K269" s="238"/>
      <c r="L269" s="110">
        <f t="shared" si="40"/>
        <v>0</v>
      </c>
      <c r="M269" s="121"/>
      <c r="N269" s="60"/>
      <c r="O269" s="110">
        <f t="shared" si="41"/>
        <v>0</v>
      </c>
      <c r="P269" s="213"/>
    </row>
    <row r="270" spans="1:16" ht="36" hidden="1" x14ac:dyDescent="0.25">
      <c r="A270" s="36">
        <v>6424</v>
      </c>
      <c r="B270" s="57" t="s">
        <v>262</v>
      </c>
      <c r="C270" s="311">
        <f t="shared" si="51"/>
        <v>0</v>
      </c>
      <c r="D270" s="237">
        <v>0</v>
      </c>
      <c r="E270" s="60"/>
      <c r="F270" s="145">
        <f t="shared" si="38"/>
        <v>0</v>
      </c>
      <c r="G270" s="237"/>
      <c r="H270" s="238"/>
      <c r="I270" s="110">
        <f t="shared" si="39"/>
        <v>0</v>
      </c>
      <c r="J270" s="237">
        <v>0</v>
      </c>
      <c r="K270" s="238"/>
      <c r="L270" s="110">
        <f t="shared" si="40"/>
        <v>0</v>
      </c>
      <c r="M270" s="121"/>
      <c r="N270" s="60"/>
      <c r="O270" s="110">
        <f t="shared" si="41"/>
        <v>0</v>
      </c>
      <c r="P270" s="213"/>
    </row>
    <row r="271" spans="1:16" ht="36" hidden="1" x14ac:dyDescent="0.25">
      <c r="A271" s="147">
        <v>7000</v>
      </c>
      <c r="B271" s="147" t="s">
        <v>263</v>
      </c>
      <c r="C271" s="388">
        <f t="shared" si="51"/>
        <v>0</v>
      </c>
      <c r="D271" s="312">
        <f>SUM(D272,D282)</f>
        <v>0</v>
      </c>
      <c r="E271" s="148">
        <f>SUM(E272,E282)</f>
        <v>0</v>
      </c>
      <c r="F271" s="313">
        <f t="shared" si="38"/>
        <v>0</v>
      </c>
      <c r="G271" s="312">
        <f>SUM(G272,G282)</f>
        <v>0</v>
      </c>
      <c r="H271" s="314">
        <f>SUM(H272,H282)</f>
        <v>0</v>
      </c>
      <c r="I271" s="315">
        <f t="shared" si="39"/>
        <v>0</v>
      </c>
      <c r="J271" s="312">
        <f>SUM(J272,J282)</f>
        <v>0</v>
      </c>
      <c r="K271" s="314">
        <f>SUM(K272,K282)</f>
        <v>0</v>
      </c>
      <c r="L271" s="315">
        <f t="shared" si="40"/>
        <v>0</v>
      </c>
      <c r="M271" s="316">
        <f>SUM(M272,M282)</f>
        <v>0</v>
      </c>
      <c r="N271" s="317">
        <f>SUM(N272,N282)</f>
        <v>0</v>
      </c>
      <c r="O271" s="318">
        <f t="shared" si="41"/>
        <v>0</v>
      </c>
      <c r="P271" s="367"/>
    </row>
    <row r="272" spans="1:16" ht="24" hidden="1" x14ac:dyDescent="0.25">
      <c r="A272" s="44">
        <v>7200</v>
      </c>
      <c r="B272" s="103" t="s">
        <v>264</v>
      </c>
      <c r="C272" s="375">
        <f t="shared" si="51"/>
        <v>0</v>
      </c>
      <c r="D272" s="227">
        <f>SUM(D273,D274,D277,D278,D281)</f>
        <v>0</v>
      </c>
      <c r="E272" s="50">
        <f>SUM(E273,E274,E277,E278,E281)</f>
        <v>0</v>
      </c>
      <c r="F272" s="283">
        <f t="shared" si="38"/>
        <v>0</v>
      </c>
      <c r="G272" s="227">
        <f>SUM(G273,G274,G277,G278,G281)</f>
        <v>0</v>
      </c>
      <c r="H272" s="104">
        <f>SUM(H273,H274,H277,H278,H281)</f>
        <v>0</v>
      </c>
      <c r="I272" s="112">
        <f t="shared" si="39"/>
        <v>0</v>
      </c>
      <c r="J272" s="227">
        <f>SUM(J273,J274,J277,J278,J281)</f>
        <v>0</v>
      </c>
      <c r="K272" s="104">
        <f>SUM(K273,K274,K277,K278,K281)</f>
        <v>0</v>
      </c>
      <c r="L272" s="112">
        <f t="shared" si="40"/>
        <v>0</v>
      </c>
      <c r="M272" s="134">
        <f>SUM(M273,M274,M277,M278,M281)</f>
        <v>0</v>
      </c>
      <c r="N272" s="126">
        <f>SUM(N273,N274,N277,N278,N281)</f>
        <v>0</v>
      </c>
      <c r="O272" s="284">
        <f t="shared" si="41"/>
        <v>0</v>
      </c>
      <c r="P272" s="285"/>
    </row>
    <row r="273" spans="1:16" ht="24" hidden="1" x14ac:dyDescent="0.25">
      <c r="A273" s="164">
        <v>7210</v>
      </c>
      <c r="B273" s="52" t="s">
        <v>265</v>
      </c>
      <c r="C273" s="376">
        <f t="shared" si="51"/>
        <v>0</v>
      </c>
      <c r="D273" s="231">
        <v>0</v>
      </c>
      <c r="E273" s="55"/>
      <c r="F273" s="287">
        <f t="shared" si="38"/>
        <v>0</v>
      </c>
      <c r="G273" s="231"/>
      <c r="H273" s="232"/>
      <c r="I273" s="114">
        <f t="shared" si="39"/>
        <v>0</v>
      </c>
      <c r="J273" s="231">
        <v>0</v>
      </c>
      <c r="K273" s="232"/>
      <c r="L273" s="114">
        <f t="shared" si="40"/>
        <v>0</v>
      </c>
      <c r="M273" s="179"/>
      <c r="N273" s="55"/>
      <c r="O273" s="114">
        <f t="shared" si="41"/>
        <v>0</v>
      </c>
      <c r="P273" s="208"/>
    </row>
    <row r="274" spans="1:16" s="146" customFormat="1" ht="36" hidden="1" x14ac:dyDescent="0.25">
      <c r="A274" s="108">
        <v>7220</v>
      </c>
      <c r="B274" s="57" t="s">
        <v>266</v>
      </c>
      <c r="C274" s="311">
        <f t="shared" si="51"/>
        <v>0</v>
      </c>
      <c r="D274" s="288">
        <f>SUM(D275:D276)</f>
        <v>0</v>
      </c>
      <c r="E274" s="109">
        <f>SUM(E275:E276)</f>
        <v>0</v>
      </c>
      <c r="F274" s="145">
        <f t="shared" si="38"/>
        <v>0</v>
      </c>
      <c r="G274" s="288">
        <f>SUM(G275:G276)</f>
        <v>0</v>
      </c>
      <c r="H274" s="115">
        <f>SUM(H275:H276)</f>
        <v>0</v>
      </c>
      <c r="I274" s="110">
        <f t="shared" si="39"/>
        <v>0</v>
      </c>
      <c r="J274" s="288">
        <f>SUM(J275:J276)</f>
        <v>0</v>
      </c>
      <c r="K274" s="115">
        <f>SUM(K275:K276)</f>
        <v>0</v>
      </c>
      <c r="L274" s="110">
        <f t="shared" si="40"/>
        <v>0</v>
      </c>
      <c r="M274" s="131">
        <f>SUM(M275:M276)</f>
        <v>0</v>
      </c>
      <c r="N274" s="109">
        <f>SUM(N275:N276)</f>
        <v>0</v>
      </c>
      <c r="O274" s="110">
        <f t="shared" si="41"/>
        <v>0</v>
      </c>
      <c r="P274" s="213"/>
    </row>
    <row r="275" spans="1:16" s="146" customFormat="1" ht="36" hidden="1" x14ac:dyDescent="0.25">
      <c r="A275" s="36">
        <v>7221</v>
      </c>
      <c r="B275" s="57" t="s">
        <v>267</v>
      </c>
      <c r="C275" s="311">
        <f t="shared" si="51"/>
        <v>0</v>
      </c>
      <c r="D275" s="237">
        <v>0</v>
      </c>
      <c r="E275" s="60"/>
      <c r="F275" s="145">
        <f t="shared" si="38"/>
        <v>0</v>
      </c>
      <c r="G275" s="237"/>
      <c r="H275" s="238"/>
      <c r="I275" s="110">
        <f t="shared" si="39"/>
        <v>0</v>
      </c>
      <c r="J275" s="237">
        <v>0</v>
      </c>
      <c r="K275" s="238"/>
      <c r="L275" s="110">
        <f t="shared" si="40"/>
        <v>0</v>
      </c>
      <c r="M275" s="121"/>
      <c r="N275" s="60"/>
      <c r="O275" s="110">
        <f t="shared" si="41"/>
        <v>0</v>
      </c>
      <c r="P275" s="213"/>
    </row>
    <row r="276" spans="1:16" s="146" customFormat="1" ht="36" hidden="1" x14ac:dyDescent="0.25">
      <c r="A276" s="36">
        <v>7222</v>
      </c>
      <c r="B276" s="57" t="s">
        <v>268</v>
      </c>
      <c r="C276" s="311">
        <f t="shared" si="51"/>
        <v>0</v>
      </c>
      <c r="D276" s="237">
        <v>0</v>
      </c>
      <c r="E276" s="60"/>
      <c r="F276" s="145">
        <f t="shared" si="38"/>
        <v>0</v>
      </c>
      <c r="G276" s="237"/>
      <c r="H276" s="238"/>
      <c r="I276" s="110">
        <f t="shared" si="39"/>
        <v>0</v>
      </c>
      <c r="J276" s="237">
        <v>0</v>
      </c>
      <c r="K276" s="238"/>
      <c r="L276" s="110">
        <f t="shared" si="40"/>
        <v>0</v>
      </c>
      <c r="M276" s="121"/>
      <c r="N276" s="60"/>
      <c r="O276" s="110">
        <f t="shared" si="41"/>
        <v>0</v>
      </c>
      <c r="P276" s="213"/>
    </row>
    <row r="277" spans="1:16" s="146" customFormat="1" ht="24" hidden="1" x14ac:dyDescent="0.25">
      <c r="A277" s="108">
        <v>7230</v>
      </c>
      <c r="B277" s="57" t="s">
        <v>269</v>
      </c>
      <c r="C277" s="311">
        <f t="shared" si="51"/>
        <v>0</v>
      </c>
      <c r="D277" s="237">
        <v>0</v>
      </c>
      <c r="E277" s="60"/>
      <c r="F277" s="145">
        <f t="shared" si="38"/>
        <v>0</v>
      </c>
      <c r="G277" s="237"/>
      <c r="H277" s="238"/>
      <c r="I277" s="110">
        <f t="shared" si="39"/>
        <v>0</v>
      </c>
      <c r="J277" s="237">
        <v>0</v>
      </c>
      <c r="K277" s="238"/>
      <c r="L277" s="110">
        <f t="shared" si="40"/>
        <v>0</v>
      </c>
      <c r="M277" s="121"/>
      <c r="N277" s="60"/>
      <c r="O277" s="110">
        <f>M277+N277</f>
        <v>0</v>
      </c>
      <c r="P277" s="213"/>
    </row>
    <row r="278" spans="1:16" ht="24" hidden="1" x14ac:dyDescent="0.25">
      <c r="A278" s="108">
        <v>7240</v>
      </c>
      <c r="B278" s="57" t="s">
        <v>270</v>
      </c>
      <c r="C278" s="311">
        <f t="shared" si="51"/>
        <v>0</v>
      </c>
      <c r="D278" s="288">
        <f>SUM(D279:D280)</f>
        <v>0</v>
      </c>
      <c r="E278" s="109">
        <f>SUM(E279:E280)</f>
        <v>0</v>
      </c>
      <c r="F278" s="145">
        <f t="shared" si="38"/>
        <v>0</v>
      </c>
      <c r="G278" s="288">
        <f>SUM(G279:G280)</f>
        <v>0</v>
      </c>
      <c r="H278" s="115">
        <f>SUM(H279:H280)</f>
        <v>0</v>
      </c>
      <c r="I278" s="110">
        <f t="shared" si="39"/>
        <v>0</v>
      </c>
      <c r="J278" s="288">
        <f>SUM(J279:J280)</f>
        <v>0</v>
      </c>
      <c r="K278" s="115">
        <f>SUM(K279:K280)</f>
        <v>0</v>
      </c>
      <c r="L278" s="110">
        <f t="shared" si="40"/>
        <v>0</v>
      </c>
      <c r="M278" s="131">
        <f>SUM(M279:M280)</f>
        <v>0</v>
      </c>
      <c r="N278" s="109">
        <f>SUM(N279:N280)</f>
        <v>0</v>
      </c>
      <c r="O278" s="110">
        <f>SUM(O279:O280)</f>
        <v>0</v>
      </c>
      <c r="P278" s="213"/>
    </row>
    <row r="279" spans="1:16" ht="48" hidden="1" x14ac:dyDescent="0.25">
      <c r="A279" s="36">
        <v>7245</v>
      </c>
      <c r="B279" s="57" t="s">
        <v>271</v>
      </c>
      <c r="C279" s="311">
        <f t="shared" si="51"/>
        <v>0</v>
      </c>
      <c r="D279" s="237">
        <v>0</v>
      </c>
      <c r="E279" s="60"/>
      <c r="F279" s="145">
        <f t="shared" si="38"/>
        <v>0</v>
      </c>
      <c r="G279" s="237"/>
      <c r="H279" s="238"/>
      <c r="I279" s="110">
        <f t="shared" si="39"/>
        <v>0</v>
      </c>
      <c r="J279" s="237">
        <v>0</v>
      </c>
      <c r="K279" s="238"/>
      <c r="L279" s="110">
        <f t="shared" si="40"/>
        <v>0</v>
      </c>
      <c r="M279" s="121"/>
      <c r="N279" s="60"/>
      <c r="O279" s="110">
        <f t="shared" ref="O279:O282" si="58">M279+N279</f>
        <v>0</v>
      </c>
      <c r="P279" s="213"/>
    </row>
    <row r="280" spans="1:16" ht="96" hidden="1" x14ac:dyDescent="0.25">
      <c r="A280" s="36">
        <v>7246</v>
      </c>
      <c r="B280" s="57" t="s">
        <v>272</v>
      </c>
      <c r="C280" s="311">
        <f t="shared" si="51"/>
        <v>0</v>
      </c>
      <c r="D280" s="237">
        <v>0</v>
      </c>
      <c r="E280" s="60"/>
      <c r="F280" s="145">
        <f t="shared" si="38"/>
        <v>0</v>
      </c>
      <c r="G280" s="237"/>
      <c r="H280" s="238"/>
      <c r="I280" s="110">
        <f t="shared" si="39"/>
        <v>0</v>
      </c>
      <c r="J280" s="237">
        <v>0</v>
      </c>
      <c r="K280" s="238"/>
      <c r="L280" s="110">
        <f t="shared" si="40"/>
        <v>0</v>
      </c>
      <c r="M280" s="121"/>
      <c r="N280" s="60"/>
      <c r="O280" s="110">
        <f t="shared" si="58"/>
        <v>0</v>
      </c>
      <c r="P280" s="213"/>
    </row>
    <row r="281" spans="1:16" ht="24" hidden="1" x14ac:dyDescent="0.25">
      <c r="A281" s="108">
        <v>7260</v>
      </c>
      <c r="B281" s="57" t="s">
        <v>273</v>
      </c>
      <c r="C281" s="311">
        <f t="shared" si="51"/>
        <v>0</v>
      </c>
      <c r="D281" s="231">
        <v>0</v>
      </c>
      <c r="E281" s="55"/>
      <c r="F281" s="287">
        <f t="shared" si="38"/>
        <v>0</v>
      </c>
      <c r="G281" s="231"/>
      <c r="H281" s="232"/>
      <c r="I281" s="114">
        <f t="shared" si="39"/>
        <v>0</v>
      </c>
      <c r="J281" s="231">
        <v>0</v>
      </c>
      <c r="K281" s="232"/>
      <c r="L281" s="114">
        <f t="shared" si="40"/>
        <v>0</v>
      </c>
      <c r="M281" s="179"/>
      <c r="N281" s="55"/>
      <c r="O281" s="114">
        <f t="shared" si="58"/>
        <v>0</v>
      </c>
      <c r="P281" s="208"/>
    </row>
    <row r="282" spans="1:16" hidden="1" x14ac:dyDescent="0.25">
      <c r="A282" s="44">
        <v>7700</v>
      </c>
      <c r="B282" s="103" t="s">
        <v>302</v>
      </c>
      <c r="C282" s="293">
        <f t="shared" si="51"/>
        <v>0</v>
      </c>
      <c r="D282" s="319">
        <f>D283</f>
        <v>0</v>
      </c>
      <c r="E282" s="158">
        <f>SUM(E283)</f>
        <v>0</v>
      </c>
      <c r="F282" s="320">
        <f t="shared" si="38"/>
        <v>0</v>
      </c>
      <c r="G282" s="319">
        <f>G283</f>
        <v>0</v>
      </c>
      <c r="H282" s="321">
        <f>SUM(H283)</f>
        <v>0</v>
      </c>
      <c r="I282" s="159">
        <f t="shared" si="39"/>
        <v>0</v>
      </c>
      <c r="J282" s="319">
        <f>J283</f>
        <v>0</v>
      </c>
      <c r="K282" s="321">
        <f>SUM(K283)</f>
        <v>0</v>
      </c>
      <c r="L282" s="159">
        <f t="shared" si="40"/>
        <v>0</v>
      </c>
      <c r="M282" s="173">
        <f>SUM(M283)</f>
        <v>0</v>
      </c>
      <c r="N282" s="158">
        <f>SUM(N283)</f>
        <v>0</v>
      </c>
      <c r="O282" s="159">
        <f t="shared" si="58"/>
        <v>0</v>
      </c>
      <c r="P282" s="294"/>
    </row>
    <row r="283" spans="1:16" hidden="1" x14ac:dyDescent="0.25">
      <c r="A283" s="62">
        <v>7720</v>
      </c>
      <c r="B283" s="63" t="s">
        <v>303</v>
      </c>
      <c r="C283" s="322">
        <f t="shared" si="51"/>
        <v>0</v>
      </c>
      <c r="D283" s="242">
        <v>0</v>
      </c>
      <c r="E283" s="66"/>
      <c r="F283" s="143">
        <f t="shared" si="38"/>
        <v>0</v>
      </c>
      <c r="G283" s="242"/>
      <c r="H283" s="243"/>
      <c r="I283" s="244">
        <f t="shared" si="39"/>
        <v>0</v>
      </c>
      <c r="J283" s="242">
        <v>0</v>
      </c>
      <c r="K283" s="243"/>
      <c r="L283" s="244">
        <f t="shared" si="40"/>
        <v>0</v>
      </c>
      <c r="M283" s="180"/>
      <c r="N283" s="66"/>
      <c r="O283" s="244">
        <f>M283+N283</f>
        <v>0</v>
      </c>
      <c r="P283" s="246"/>
    </row>
    <row r="284" spans="1:16" hidden="1" x14ac:dyDescent="0.25">
      <c r="A284" s="151"/>
      <c r="B284" s="78" t="s">
        <v>274</v>
      </c>
      <c r="C284" s="376">
        <f t="shared" si="51"/>
        <v>0</v>
      </c>
      <c r="D284" s="127">
        <f>SUM(D285:D286)</f>
        <v>0</v>
      </c>
      <c r="E284" s="106">
        <f>SUM(E285:E286)</f>
        <v>0</v>
      </c>
      <c r="F284" s="286">
        <f t="shared" si="38"/>
        <v>0</v>
      </c>
      <c r="G284" s="127">
        <f>SUM(G285:G286)</f>
        <v>0</v>
      </c>
      <c r="H284" s="172">
        <f>SUM(H285:H286)</f>
        <v>0</v>
      </c>
      <c r="I284" s="107">
        <f t="shared" si="39"/>
        <v>0</v>
      </c>
      <c r="J284" s="127">
        <f>SUM(J285:J286)</f>
        <v>0</v>
      </c>
      <c r="K284" s="172">
        <f>SUM(K285:K286)</f>
        <v>0</v>
      </c>
      <c r="L284" s="107">
        <f t="shared" si="40"/>
        <v>0</v>
      </c>
      <c r="M284" s="132">
        <f>SUM(M285:M286)</f>
        <v>0</v>
      </c>
      <c r="N284" s="106">
        <f>SUM(N285:N286)</f>
        <v>0</v>
      </c>
      <c r="O284" s="107">
        <f t="shared" ref="O284:O299" si="59">M284+N284</f>
        <v>0</v>
      </c>
      <c r="P284" s="265"/>
    </row>
    <row r="285" spans="1:16" hidden="1" x14ac:dyDescent="0.25">
      <c r="A285" s="144" t="s">
        <v>275</v>
      </c>
      <c r="B285" s="36" t="s">
        <v>276</v>
      </c>
      <c r="C285" s="311">
        <f t="shared" si="51"/>
        <v>0</v>
      </c>
      <c r="D285" s="237"/>
      <c r="E285" s="60"/>
      <c r="F285" s="145">
        <f t="shared" si="38"/>
        <v>0</v>
      </c>
      <c r="G285" s="237"/>
      <c r="H285" s="238"/>
      <c r="I285" s="110">
        <f t="shared" si="39"/>
        <v>0</v>
      </c>
      <c r="J285" s="237">
        <f>25-25</f>
        <v>0</v>
      </c>
      <c r="K285" s="238"/>
      <c r="L285" s="110">
        <f t="shared" si="40"/>
        <v>0</v>
      </c>
      <c r="M285" s="121"/>
      <c r="N285" s="60"/>
      <c r="O285" s="110">
        <f t="shared" si="59"/>
        <v>0</v>
      </c>
      <c r="P285" s="213"/>
    </row>
    <row r="286" spans="1:16" ht="24" hidden="1" x14ac:dyDescent="0.25">
      <c r="A286" s="144" t="s">
        <v>277</v>
      </c>
      <c r="B286" s="150" t="s">
        <v>278</v>
      </c>
      <c r="C286" s="376">
        <f t="shared" si="51"/>
        <v>0</v>
      </c>
      <c r="D286" s="231"/>
      <c r="E286" s="55"/>
      <c r="F286" s="287">
        <f t="shared" si="38"/>
        <v>0</v>
      </c>
      <c r="G286" s="231"/>
      <c r="H286" s="232"/>
      <c r="I286" s="114">
        <f t="shared" si="39"/>
        <v>0</v>
      </c>
      <c r="J286" s="231"/>
      <c r="K286" s="232"/>
      <c r="L286" s="114">
        <f t="shared" si="40"/>
        <v>0</v>
      </c>
      <c r="M286" s="179"/>
      <c r="N286" s="55"/>
      <c r="O286" s="114">
        <f t="shared" si="59"/>
        <v>0</v>
      </c>
      <c r="P286" s="208"/>
    </row>
    <row r="287" spans="1:16" x14ac:dyDescent="0.25">
      <c r="A287" s="323"/>
      <c r="B287" s="324" t="s">
        <v>279</v>
      </c>
      <c r="C287" s="389">
        <f>SUM(C284,C271,C233,C198,C190,C176,C78,C56)</f>
        <v>849146</v>
      </c>
      <c r="D287" s="326">
        <f t="shared" ref="D287" si="60">SUM(D284,D271,D233,D198,D190,D176,D78,D56)</f>
        <v>833200</v>
      </c>
      <c r="E287" s="327">
        <f>SUM(E284,E271,E233,E198,E190,E176,E78,E56)</f>
        <v>-4100</v>
      </c>
      <c r="F287" s="140">
        <f t="shared" si="38"/>
        <v>829100</v>
      </c>
      <c r="G287" s="326">
        <f>SUM(G284,G271,G233,G198,G190,G176,G78,G56)</f>
        <v>0</v>
      </c>
      <c r="H287" s="328">
        <f>SUM(H284,H271,H233,H198,H190,H176,H78,H56)</f>
        <v>0</v>
      </c>
      <c r="I287" s="329">
        <f t="shared" si="39"/>
        <v>0</v>
      </c>
      <c r="J287" s="326">
        <f t="shared" ref="J287" si="61">SUM(J284,J271,J233,J198,J190,J176,J78,J56)</f>
        <v>20046</v>
      </c>
      <c r="K287" s="328">
        <f>SUM(K284,K271,K233,K198,K190,K176,K78,K56)</f>
        <v>0</v>
      </c>
      <c r="L287" s="329">
        <f t="shared" si="40"/>
        <v>20046</v>
      </c>
      <c r="M287" s="134">
        <f>SUM(M284,M271,M233,M198,M190,M176,M78,M56)</f>
        <v>0</v>
      </c>
      <c r="N287" s="126">
        <f>SUM(N284,N271,N233,N198,N190,N176,N78,N56)</f>
        <v>0</v>
      </c>
      <c r="O287" s="284">
        <f t="shared" si="59"/>
        <v>0</v>
      </c>
      <c r="P287" s="285"/>
    </row>
    <row r="288" spans="1:16" hidden="1" x14ac:dyDescent="0.25">
      <c r="A288" s="349" t="s">
        <v>280</v>
      </c>
      <c r="B288" s="350"/>
      <c r="C288" s="390">
        <f t="shared" ref="C288" si="62">F288+I288+L288+O288</f>
        <v>0</v>
      </c>
      <c r="D288" s="331">
        <f>SUM(D28,D29,D45)-D54</f>
        <v>0</v>
      </c>
      <c r="E288" s="332">
        <f>SUM(E28,E29,E45)-E54</f>
        <v>0</v>
      </c>
      <c r="F288" s="333">
        <f t="shared" si="38"/>
        <v>0</v>
      </c>
      <c r="G288" s="331">
        <f>SUM(G28,G29,G45)-G54</f>
        <v>0</v>
      </c>
      <c r="H288" s="334">
        <f>SUM(H28,H29,H45)-H54</f>
        <v>0</v>
      </c>
      <c r="I288" s="335">
        <f t="shared" si="39"/>
        <v>0</v>
      </c>
      <c r="J288" s="331">
        <f>(J30+J46)-J54</f>
        <v>0</v>
      </c>
      <c r="K288" s="334">
        <f>(K30+K46)-K54</f>
        <v>0</v>
      </c>
      <c r="L288" s="335">
        <f t="shared" si="40"/>
        <v>0</v>
      </c>
      <c r="M288" s="330">
        <f>M48-M54</f>
        <v>0</v>
      </c>
      <c r="N288" s="332">
        <f>N48-N54</f>
        <v>0</v>
      </c>
      <c r="O288" s="335">
        <f t="shared" si="59"/>
        <v>0</v>
      </c>
      <c r="P288" s="336"/>
    </row>
    <row r="289" spans="1:17" s="20" customFormat="1" hidden="1" x14ac:dyDescent="0.25">
      <c r="A289" s="349" t="s">
        <v>281</v>
      </c>
      <c r="B289" s="350"/>
      <c r="C289" s="390">
        <f>SUM(C290,C291)-C298+C299</f>
        <v>0</v>
      </c>
      <c r="D289" s="331">
        <f t="shared" ref="D289" si="63">SUM(D290,D291)-D298+D299</f>
        <v>0</v>
      </c>
      <c r="E289" s="332">
        <f>SUM(E290,E291)-E298+E299</f>
        <v>0</v>
      </c>
      <c r="F289" s="333">
        <f t="shared" si="38"/>
        <v>0</v>
      </c>
      <c r="G289" s="331">
        <f>SUM(G290,G291)-G298+G299</f>
        <v>0</v>
      </c>
      <c r="H289" s="334">
        <f>SUM(H290,H291)-H298+H299</f>
        <v>0</v>
      </c>
      <c r="I289" s="335">
        <f t="shared" si="39"/>
        <v>0</v>
      </c>
      <c r="J289" s="331">
        <f t="shared" ref="J289" si="64">SUM(J290,J291)-J298+J299</f>
        <v>0</v>
      </c>
      <c r="K289" s="334">
        <f>SUM(K290,K291)-K298+K299</f>
        <v>0</v>
      </c>
      <c r="L289" s="335">
        <f t="shared" si="40"/>
        <v>0</v>
      </c>
      <c r="M289" s="330">
        <f>SUM(M290,M291)-M298+M299</f>
        <v>0</v>
      </c>
      <c r="N289" s="332">
        <f>SUM(N290,N291)-N298+N299</f>
        <v>0</v>
      </c>
      <c r="O289" s="335">
        <f t="shared" si="59"/>
        <v>0</v>
      </c>
      <c r="P289" s="336"/>
    </row>
    <row r="290" spans="1:17" s="20" customFormat="1" hidden="1" x14ac:dyDescent="0.25">
      <c r="A290" s="338" t="s">
        <v>282</v>
      </c>
      <c r="B290" s="338" t="s">
        <v>283</v>
      </c>
      <c r="C290" s="390">
        <f>C25-C284</f>
        <v>0</v>
      </c>
      <c r="D290" s="331">
        <f t="shared" ref="D290" si="65">D25-D284</f>
        <v>0</v>
      </c>
      <c r="E290" s="332">
        <f>E25-E284</f>
        <v>0</v>
      </c>
      <c r="F290" s="333">
        <f t="shared" si="38"/>
        <v>0</v>
      </c>
      <c r="G290" s="331">
        <f>G25-G284</f>
        <v>0</v>
      </c>
      <c r="H290" s="334">
        <f>H25-H284</f>
        <v>0</v>
      </c>
      <c r="I290" s="335">
        <f t="shared" si="39"/>
        <v>0</v>
      </c>
      <c r="J290" s="331">
        <f t="shared" ref="J290" si="66">J25-J284</f>
        <v>0</v>
      </c>
      <c r="K290" s="334">
        <f>K25-K284</f>
        <v>0</v>
      </c>
      <c r="L290" s="335">
        <f t="shared" si="40"/>
        <v>0</v>
      </c>
      <c r="M290" s="330">
        <f>M25-M284</f>
        <v>0</v>
      </c>
      <c r="N290" s="332">
        <f>N25-N284</f>
        <v>0</v>
      </c>
      <c r="O290" s="335">
        <f t="shared" si="59"/>
        <v>0</v>
      </c>
      <c r="P290" s="336"/>
    </row>
    <row r="291" spans="1:17" s="20" customFormat="1" hidden="1" x14ac:dyDescent="0.25">
      <c r="A291" s="339" t="s">
        <v>284</v>
      </c>
      <c r="B291" s="339" t="s">
        <v>285</v>
      </c>
      <c r="C291" s="390">
        <f>SUM(C292,C294,C296)-SUM(C293,C295,C297)</f>
        <v>0</v>
      </c>
      <c r="D291" s="331">
        <f t="shared" ref="D291:E291" si="67">SUM(D292,D294,D296)-SUM(D293,D295,D297)</f>
        <v>0</v>
      </c>
      <c r="E291" s="332">
        <f t="shared" si="67"/>
        <v>0</v>
      </c>
      <c r="F291" s="333">
        <f t="shared" si="38"/>
        <v>0</v>
      </c>
      <c r="G291" s="331">
        <f t="shared" ref="G291:H291" si="68">SUM(G292,G294,G296)-SUM(G293,G295,G297)</f>
        <v>0</v>
      </c>
      <c r="H291" s="334">
        <f t="shared" si="68"/>
        <v>0</v>
      </c>
      <c r="I291" s="335">
        <f t="shared" si="39"/>
        <v>0</v>
      </c>
      <c r="J291" s="331">
        <f t="shared" ref="J291:K291" si="69">SUM(J292,J294,J296)-SUM(J293,J295,J297)</f>
        <v>0</v>
      </c>
      <c r="K291" s="334">
        <f t="shared" si="69"/>
        <v>0</v>
      </c>
      <c r="L291" s="335">
        <f t="shared" si="40"/>
        <v>0</v>
      </c>
      <c r="M291" s="330">
        <f t="shared" ref="M291:N291" si="70">SUM(M292,M294,M296)-SUM(M293,M295,M297)</f>
        <v>0</v>
      </c>
      <c r="N291" s="332">
        <f t="shared" si="70"/>
        <v>0</v>
      </c>
      <c r="O291" s="335">
        <f t="shared" si="59"/>
        <v>0</v>
      </c>
      <c r="P291" s="336"/>
    </row>
    <row r="292" spans="1:17" s="20" customFormat="1" hidden="1" x14ac:dyDescent="0.25">
      <c r="A292" s="151" t="s">
        <v>286</v>
      </c>
      <c r="B292" s="81" t="s">
        <v>287</v>
      </c>
      <c r="C292" s="322">
        <f t="shared" ref="C292:C299" si="71">F292+I292+L292+O292</f>
        <v>0</v>
      </c>
      <c r="D292" s="242"/>
      <c r="E292" s="66"/>
      <c r="F292" s="143">
        <f t="shared" si="38"/>
        <v>0</v>
      </c>
      <c r="G292" s="242"/>
      <c r="H292" s="243"/>
      <c r="I292" s="244">
        <f t="shared" si="39"/>
        <v>0</v>
      </c>
      <c r="J292" s="242"/>
      <c r="K292" s="243"/>
      <c r="L292" s="244">
        <f t="shared" si="40"/>
        <v>0</v>
      </c>
      <c r="M292" s="180"/>
      <c r="N292" s="66"/>
      <c r="O292" s="244">
        <f t="shared" si="59"/>
        <v>0</v>
      </c>
      <c r="P292" s="246"/>
    </row>
    <row r="293" spans="1:17" ht="24" hidden="1" x14ac:dyDescent="0.25">
      <c r="A293" s="144" t="s">
        <v>288</v>
      </c>
      <c r="B293" s="35" t="s">
        <v>289</v>
      </c>
      <c r="C293" s="311">
        <f t="shared" si="71"/>
        <v>0</v>
      </c>
      <c r="D293" s="237"/>
      <c r="E293" s="60"/>
      <c r="F293" s="145">
        <f t="shared" si="38"/>
        <v>0</v>
      </c>
      <c r="G293" s="237"/>
      <c r="H293" s="238"/>
      <c r="I293" s="110">
        <f t="shared" si="39"/>
        <v>0</v>
      </c>
      <c r="J293" s="237"/>
      <c r="K293" s="238"/>
      <c r="L293" s="110">
        <f t="shared" si="40"/>
        <v>0</v>
      </c>
      <c r="M293" s="121"/>
      <c r="N293" s="60"/>
      <c r="O293" s="110">
        <f t="shared" si="59"/>
        <v>0</v>
      </c>
      <c r="P293" s="213"/>
    </row>
    <row r="294" spans="1:17" hidden="1" x14ac:dyDescent="0.25">
      <c r="A294" s="144" t="s">
        <v>290</v>
      </c>
      <c r="B294" s="35" t="s">
        <v>291</v>
      </c>
      <c r="C294" s="311">
        <f t="shared" si="71"/>
        <v>0</v>
      </c>
      <c r="D294" s="237"/>
      <c r="E294" s="60"/>
      <c r="F294" s="145">
        <f t="shared" si="38"/>
        <v>0</v>
      </c>
      <c r="G294" s="237"/>
      <c r="H294" s="238"/>
      <c r="I294" s="110">
        <f t="shared" si="39"/>
        <v>0</v>
      </c>
      <c r="J294" s="237"/>
      <c r="K294" s="238"/>
      <c r="L294" s="110">
        <f t="shared" si="40"/>
        <v>0</v>
      </c>
      <c r="M294" s="121"/>
      <c r="N294" s="60"/>
      <c r="O294" s="110">
        <f t="shared" si="59"/>
        <v>0</v>
      </c>
      <c r="P294" s="213"/>
    </row>
    <row r="295" spans="1:17" ht="24" hidden="1" x14ac:dyDescent="0.25">
      <c r="A295" s="144" t="s">
        <v>292</v>
      </c>
      <c r="B295" s="35" t="s">
        <v>293</v>
      </c>
      <c r="C295" s="311">
        <f t="shared" si="71"/>
        <v>0</v>
      </c>
      <c r="D295" s="237"/>
      <c r="E295" s="60"/>
      <c r="F295" s="145">
        <f t="shared" si="38"/>
        <v>0</v>
      </c>
      <c r="G295" s="237"/>
      <c r="H295" s="238"/>
      <c r="I295" s="110">
        <f t="shared" si="39"/>
        <v>0</v>
      </c>
      <c r="J295" s="237"/>
      <c r="K295" s="238"/>
      <c r="L295" s="110">
        <f t="shared" si="40"/>
        <v>0</v>
      </c>
      <c r="M295" s="121"/>
      <c r="N295" s="60"/>
      <c r="O295" s="110">
        <f t="shared" si="59"/>
        <v>0</v>
      </c>
      <c r="P295" s="213"/>
    </row>
    <row r="296" spans="1:17" hidden="1" x14ac:dyDescent="0.25">
      <c r="A296" s="144" t="s">
        <v>294</v>
      </c>
      <c r="B296" s="35" t="s">
        <v>295</v>
      </c>
      <c r="C296" s="311">
        <f t="shared" si="71"/>
        <v>0</v>
      </c>
      <c r="D296" s="237"/>
      <c r="E296" s="60"/>
      <c r="F296" s="145">
        <f t="shared" si="38"/>
        <v>0</v>
      </c>
      <c r="G296" s="237"/>
      <c r="H296" s="238"/>
      <c r="I296" s="110">
        <f t="shared" si="39"/>
        <v>0</v>
      </c>
      <c r="J296" s="237"/>
      <c r="K296" s="238"/>
      <c r="L296" s="110">
        <f t="shared" si="40"/>
        <v>0</v>
      </c>
      <c r="M296" s="121"/>
      <c r="N296" s="60"/>
      <c r="O296" s="110">
        <f t="shared" si="59"/>
        <v>0</v>
      </c>
      <c r="P296" s="213"/>
    </row>
    <row r="297" spans="1:17" ht="24" hidden="1" x14ac:dyDescent="0.25">
      <c r="A297" s="152" t="s">
        <v>296</v>
      </c>
      <c r="B297" s="153" t="s">
        <v>297</v>
      </c>
      <c r="C297" s="386">
        <f t="shared" si="71"/>
        <v>0</v>
      </c>
      <c r="D297" s="302"/>
      <c r="E297" s="123"/>
      <c r="F297" s="139">
        <f t="shared" si="38"/>
        <v>0</v>
      </c>
      <c r="G297" s="302"/>
      <c r="H297" s="303"/>
      <c r="I297" s="300">
        <f t="shared" si="39"/>
        <v>0</v>
      </c>
      <c r="J297" s="302"/>
      <c r="K297" s="303"/>
      <c r="L297" s="300">
        <f t="shared" si="40"/>
        <v>0</v>
      </c>
      <c r="M297" s="124"/>
      <c r="N297" s="123"/>
      <c r="O297" s="300">
        <f t="shared" si="59"/>
        <v>0</v>
      </c>
      <c r="P297" s="301"/>
    </row>
    <row r="298" spans="1:17" hidden="1" x14ac:dyDescent="0.25">
      <c r="A298" s="339" t="s">
        <v>298</v>
      </c>
      <c r="B298" s="339" t="s">
        <v>299</v>
      </c>
      <c r="C298" s="390">
        <f t="shared" si="71"/>
        <v>0</v>
      </c>
      <c r="D298" s="341"/>
      <c r="E298" s="342"/>
      <c r="F298" s="333">
        <f t="shared" si="38"/>
        <v>0</v>
      </c>
      <c r="G298" s="341"/>
      <c r="H298" s="343"/>
      <c r="I298" s="335">
        <f t="shared" si="39"/>
        <v>0</v>
      </c>
      <c r="J298" s="341"/>
      <c r="K298" s="343"/>
      <c r="L298" s="335">
        <f t="shared" si="40"/>
        <v>0</v>
      </c>
      <c r="M298" s="344"/>
      <c r="N298" s="342"/>
      <c r="O298" s="335">
        <f t="shared" si="59"/>
        <v>0</v>
      </c>
      <c r="P298" s="336"/>
    </row>
    <row r="299" spans="1:17" s="20" customFormat="1" ht="48" hidden="1" x14ac:dyDescent="0.25">
      <c r="A299" s="339" t="s">
        <v>300</v>
      </c>
      <c r="B299" s="154" t="s">
        <v>301</v>
      </c>
      <c r="C299" s="391">
        <f t="shared" si="71"/>
        <v>0</v>
      </c>
      <c r="D299" s="345"/>
      <c r="E299" s="346"/>
      <c r="F299" s="162">
        <f t="shared" si="38"/>
        <v>0</v>
      </c>
      <c r="G299" s="341"/>
      <c r="H299" s="343"/>
      <c r="I299" s="335">
        <f t="shared" si="39"/>
        <v>0</v>
      </c>
      <c r="J299" s="341"/>
      <c r="K299" s="343"/>
      <c r="L299" s="335">
        <f t="shared" si="40"/>
        <v>0</v>
      </c>
      <c r="M299" s="344"/>
      <c r="N299" s="342"/>
      <c r="O299" s="335">
        <f t="shared" si="59"/>
        <v>0</v>
      </c>
      <c r="P299" s="336"/>
    </row>
    <row r="300" spans="1:17" s="20" customFormat="1" x14ac:dyDescent="0.25">
      <c r="A300" s="347" t="s">
        <v>306</v>
      </c>
      <c r="B300" s="156"/>
      <c r="C300" s="156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348"/>
      <c r="Q300" s="18"/>
    </row>
    <row r="301" spans="1:17" ht="12.75" thickBot="1" x14ac:dyDescent="0.3">
      <c r="A301" s="352"/>
      <c r="B301" s="353"/>
      <c r="C301" s="353"/>
      <c r="D301" s="353"/>
      <c r="E301" s="353"/>
      <c r="F301" s="353"/>
      <c r="G301" s="353"/>
      <c r="H301" s="353"/>
      <c r="I301" s="353"/>
      <c r="J301" s="353"/>
      <c r="K301" s="353"/>
      <c r="L301" s="353"/>
      <c r="M301" s="353"/>
      <c r="N301" s="353"/>
      <c r="O301" s="353"/>
      <c r="P301" s="354"/>
      <c r="Q301" s="369"/>
    </row>
    <row r="302" spans="1:1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</sheetData>
  <sheetProtection algorithmName="SHA-512" hashValue="ECdqLZ+uZa6Toqhw28RylbgeTkZKYmvagTu+xNlfRCInCYdiHJsMT14uqlvdSVVmeUZsvAtYXyuzM4sZ7vWgNw==" saltValue="dVpHKqogywlx8C2r7OXxeQ==" spinCount="100000" sheet="1" objects="1" scenarios="1" formatCells="0" formatColumns="0" formatRows="0"/>
  <autoFilter ref="A22:P300">
    <filterColumn colId="2">
      <filters blank="1">
        <filter val="1 000"/>
        <filter val="1 550"/>
        <filter val="123 565"/>
        <filter val="13 000"/>
        <filter val="138 312"/>
        <filter val="14 747"/>
        <filter val="16 920"/>
        <filter val="17 172"/>
        <filter val="17 436"/>
        <filter val="190 814"/>
        <filter val="2 065"/>
        <filter val="2 440"/>
        <filter val="20 046"/>
        <filter val="22 500"/>
        <filter val="22 762"/>
        <filter val="28 592"/>
        <filter val="3 156"/>
        <filter val="3 558"/>
        <filter val="3 886"/>
        <filter val="32 962"/>
        <filter val="35 799"/>
        <filter val="4 055"/>
        <filter val="4 930"/>
        <filter val="415 497"/>
        <filter val="448 459"/>
        <filter val="48 700"/>
        <filter val="5 380"/>
        <filter val="507 020"/>
        <filter val="51 140"/>
        <filter val="550"/>
        <filter val="56 022"/>
        <filter val="61 044"/>
        <filter val="645 332"/>
        <filter val="78 216"/>
        <filter val="79 766"/>
        <filter val="8 000"/>
        <filter val="8 627"/>
        <filter val="829 100"/>
        <filter val="836 146"/>
        <filter val="849 146"/>
        <filter val="9 941"/>
      </filters>
    </filterColumn>
  </autoFilter>
  <mergeCells count="31">
    <mergeCell ref="J20:J21"/>
    <mergeCell ref="K20:K21"/>
    <mergeCell ref="L20:L21"/>
    <mergeCell ref="C17:P17"/>
    <mergeCell ref="C18:P18"/>
    <mergeCell ref="A19:A21"/>
    <mergeCell ref="B19:B21"/>
    <mergeCell ref="C19:O19"/>
    <mergeCell ref="P19:P21"/>
    <mergeCell ref="C20:C21"/>
    <mergeCell ref="D20:D21"/>
    <mergeCell ref="E20:E21"/>
    <mergeCell ref="F20:F21"/>
    <mergeCell ref="M20:M21"/>
    <mergeCell ref="N20:N21"/>
    <mergeCell ref="O20:O21"/>
    <mergeCell ref="G20:G21"/>
    <mergeCell ref="H20:H21"/>
    <mergeCell ref="I20:I21"/>
    <mergeCell ref="C16:P16"/>
    <mergeCell ref="A3:P3"/>
    <mergeCell ref="A4:P4"/>
    <mergeCell ref="C6:P6"/>
    <mergeCell ref="C7:P7"/>
    <mergeCell ref="C8:P8"/>
    <mergeCell ref="C9:P9"/>
    <mergeCell ref="C10:P10"/>
    <mergeCell ref="C11:P11"/>
    <mergeCell ref="C13:P13"/>
    <mergeCell ref="C14:P14"/>
    <mergeCell ref="C15:P15"/>
  </mergeCells>
  <pageMargins left="0.98425196850393704" right="0.39370078740157483" top="0.39370078740157483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>&amp;R&amp;"Times New Roman,Regular"&amp;9   87.pielikums Jūrmalas pilsētas domes 
2016.gada 10.marta saistošajiem noteikumiem Nr.6
(protokols Nr.3, 5.punkts)</firstHeader>
    <firstFooter>&amp;L&amp;9&amp;D; &amp;T&amp;R&amp;9&amp;P (&amp;N)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Q320"/>
  <sheetViews>
    <sheetView showGridLines="0" view="pageLayout" zoomScaleNormal="100" workbookViewId="0">
      <selection activeCell="Q8" sqref="Q8"/>
    </sheetView>
  </sheetViews>
  <sheetFormatPr defaultRowHeight="12" outlineLevelCol="1" x14ac:dyDescent="0.25"/>
  <cols>
    <col min="1" max="1" width="10.85546875" style="6" customWidth="1"/>
    <col min="2" max="2" width="28" style="6" customWidth="1"/>
    <col min="3" max="3" width="8.7109375" style="6" customWidth="1"/>
    <col min="4" max="4" width="8.7109375" style="6" hidden="1" customWidth="1" outlineLevel="1"/>
    <col min="5" max="5" width="7" style="6" hidden="1" customWidth="1" outlineLevel="1"/>
    <col min="6" max="6" width="8.140625" style="6" customWidth="1" collapsed="1"/>
    <col min="7" max="7" width="11.28515625" style="6" hidden="1" customWidth="1" outlineLevel="1"/>
    <col min="8" max="8" width="9.42578125" style="6" hidden="1" customWidth="1" outlineLevel="1"/>
    <col min="9" max="9" width="7.140625" style="6" customWidth="1" collapsed="1"/>
    <col min="10" max="10" width="8.7109375" style="6" hidden="1" customWidth="1" outlineLevel="1"/>
    <col min="11" max="11" width="6.5703125" style="6" hidden="1" customWidth="1" outlineLevel="1"/>
    <col min="12" max="12" width="6.5703125" style="6" customWidth="1" collapsed="1"/>
    <col min="13" max="14" width="6.5703125" style="6" hidden="1" customWidth="1" outlineLevel="1"/>
    <col min="15" max="15" width="6.5703125" style="6" customWidth="1" collapsed="1"/>
    <col min="16" max="16" width="34.7109375" style="6" hidden="1" customWidth="1" outlineLevel="1"/>
    <col min="17" max="17" width="9.140625" style="1" collapsed="1"/>
    <col min="18" max="16384" width="9.140625" style="1"/>
  </cols>
  <sheetData>
    <row r="1" spans="1:17" x14ac:dyDescent="0.25"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1" t="s">
        <v>346</v>
      </c>
      <c r="P1" s="420"/>
    </row>
    <row r="2" spans="1:17" ht="35.25" customHeight="1" x14ac:dyDescent="0.25">
      <c r="A2" s="765" t="s">
        <v>304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6"/>
      <c r="Q2" s="369"/>
    </row>
    <row r="3" spans="1:17" ht="12.75" customHeight="1" x14ac:dyDescent="0.25">
      <c r="A3" s="4" t="s">
        <v>0</v>
      </c>
      <c r="B3" s="5"/>
      <c r="C3" s="744" t="s">
        <v>347</v>
      </c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744"/>
      <c r="Q3" s="369"/>
    </row>
    <row r="4" spans="1:17" ht="12.75" customHeight="1" x14ac:dyDescent="0.25">
      <c r="A4" s="4" t="s">
        <v>1</v>
      </c>
      <c r="B4" s="5"/>
      <c r="C4" s="744" t="s">
        <v>348</v>
      </c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369"/>
    </row>
    <row r="5" spans="1:17" ht="12.75" customHeight="1" x14ac:dyDescent="0.25">
      <c r="A5" s="2" t="s">
        <v>2</v>
      </c>
      <c r="B5" s="3"/>
      <c r="C5" s="736" t="s">
        <v>349</v>
      </c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369"/>
    </row>
    <row r="6" spans="1:17" ht="12.75" customHeight="1" x14ac:dyDescent="0.25">
      <c r="A6" s="2" t="s">
        <v>3</v>
      </c>
      <c r="B6" s="3"/>
      <c r="C6" s="736" t="s">
        <v>350</v>
      </c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369"/>
    </row>
    <row r="7" spans="1:17" ht="24.75" customHeight="1" x14ac:dyDescent="0.25">
      <c r="A7" s="2" t="s">
        <v>4</v>
      </c>
      <c r="B7" s="3"/>
      <c r="C7" s="744" t="s">
        <v>351</v>
      </c>
      <c r="D7" s="744"/>
      <c r="E7" s="744"/>
      <c r="F7" s="744"/>
      <c r="G7" s="744"/>
      <c r="H7" s="744"/>
      <c r="I7" s="744"/>
      <c r="J7" s="744"/>
      <c r="K7" s="744"/>
      <c r="L7" s="744"/>
      <c r="M7" s="744"/>
      <c r="N7" s="744"/>
      <c r="O7" s="744"/>
      <c r="P7" s="744"/>
      <c r="Q7" s="369"/>
    </row>
    <row r="8" spans="1:17" ht="26.25" customHeight="1" x14ac:dyDescent="0.25">
      <c r="A8" s="2" t="s">
        <v>307</v>
      </c>
      <c r="B8" s="422"/>
      <c r="C8" s="744" t="s">
        <v>352</v>
      </c>
      <c r="D8" s="744"/>
      <c r="E8" s="744"/>
      <c r="F8" s="744"/>
      <c r="G8" s="744"/>
      <c r="H8" s="744"/>
      <c r="I8" s="744"/>
      <c r="J8" s="744"/>
      <c r="K8" s="744"/>
      <c r="L8" s="744"/>
      <c r="M8" s="744"/>
      <c r="N8" s="744"/>
      <c r="O8" s="744"/>
      <c r="P8" s="744"/>
      <c r="Q8" s="369"/>
    </row>
    <row r="9" spans="1:17" ht="12.75" customHeight="1" x14ac:dyDescent="0.25">
      <c r="A9" s="7" t="s">
        <v>5</v>
      </c>
      <c r="B9" s="3"/>
      <c r="C9" s="769"/>
      <c r="D9" s="769"/>
      <c r="E9" s="769"/>
      <c r="F9" s="769"/>
      <c r="G9" s="769"/>
      <c r="H9" s="769"/>
      <c r="I9" s="769"/>
      <c r="J9" s="769"/>
      <c r="K9" s="769"/>
      <c r="L9" s="769"/>
      <c r="M9" s="769"/>
      <c r="N9" s="769"/>
      <c r="O9" s="769"/>
      <c r="P9" s="769"/>
      <c r="Q9" s="369"/>
    </row>
    <row r="10" spans="1:17" ht="12.75" customHeight="1" x14ac:dyDescent="0.25">
      <c r="A10" s="2"/>
      <c r="B10" s="3" t="s">
        <v>6</v>
      </c>
      <c r="C10" s="736" t="s">
        <v>353</v>
      </c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369"/>
    </row>
    <row r="11" spans="1:17" ht="12.75" customHeight="1" x14ac:dyDescent="0.25">
      <c r="A11" s="2"/>
      <c r="B11" s="3" t="s">
        <v>7</v>
      </c>
      <c r="C11" s="736" t="s">
        <v>354</v>
      </c>
      <c r="D11" s="736"/>
      <c r="E11" s="736"/>
      <c r="F11" s="736"/>
      <c r="G11" s="736"/>
      <c r="H11" s="736"/>
      <c r="I11" s="736"/>
      <c r="J11" s="736"/>
      <c r="K11" s="736"/>
      <c r="L11" s="736"/>
      <c r="M11" s="736"/>
      <c r="N11" s="736"/>
      <c r="O11" s="736"/>
      <c r="P11" s="736"/>
      <c r="Q11" s="369"/>
    </row>
    <row r="12" spans="1:17" ht="12.75" customHeight="1" x14ac:dyDescent="0.25">
      <c r="A12" s="2"/>
      <c r="B12" s="3" t="s">
        <v>8</v>
      </c>
      <c r="C12" s="769"/>
      <c r="D12" s="769"/>
      <c r="E12" s="769"/>
      <c r="F12" s="769"/>
      <c r="G12" s="769"/>
      <c r="H12" s="769"/>
      <c r="I12" s="769"/>
      <c r="J12" s="769"/>
      <c r="K12" s="769"/>
      <c r="L12" s="769"/>
      <c r="M12" s="769"/>
      <c r="N12" s="769"/>
      <c r="O12" s="769"/>
      <c r="P12" s="769"/>
      <c r="Q12" s="369"/>
    </row>
    <row r="13" spans="1:17" ht="12.75" customHeight="1" x14ac:dyDescent="0.25">
      <c r="A13" s="2"/>
      <c r="B13" s="3" t="s">
        <v>9</v>
      </c>
      <c r="C13" s="769" t="s">
        <v>355</v>
      </c>
      <c r="D13" s="769"/>
      <c r="E13" s="769"/>
      <c r="F13" s="769"/>
      <c r="G13" s="769"/>
      <c r="H13" s="769"/>
      <c r="I13" s="769"/>
      <c r="J13" s="769"/>
      <c r="K13" s="769"/>
      <c r="L13" s="769"/>
      <c r="M13" s="769"/>
      <c r="N13" s="769"/>
      <c r="O13" s="769"/>
      <c r="P13" s="769"/>
      <c r="Q13" s="369"/>
    </row>
    <row r="14" spans="1:17" ht="12.75" customHeight="1" x14ac:dyDescent="0.25">
      <c r="A14" s="2"/>
      <c r="B14" s="3" t="s">
        <v>10</v>
      </c>
      <c r="C14" s="736"/>
      <c r="D14" s="736"/>
      <c r="E14" s="736"/>
      <c r="F14" s="736"/>
      <c r="G14" s="736"/>
      <c r="H14" s="736"/>
      <c r="I14" s="736"/>
      <c r="J14" s="736"/>
      <c r="K14" s="736"/>
      <c r="L14" s="736"/>
      <c r="M14" s="736"/>
      <c r="N14" s="736"/>
      <c r="O14" s="736"/>
      <c r="P14" s="736"/>
      <c r="Q14" s="369"/>
    </row>
    <row r="15" spans="1:17" ht="12.75" customHeight="1" x14ac:dyDescent="0.25">
      <c r="A15" s="8"/>
      <c r="B15" s="9"/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369"/>
    </row>
    <row r="16" spans="1:17" s="10" customFormat="1" ht="12.75" customHeight="1" x14ac:dyDescent="0.25">
      <c r="A16" s="748" t="s">
        <v>11</v>
      </c>
      <c r="B16" s="751" t="s">
        <v>12</v>
      </c>
      <c r="C16" s="771" t="s">
        <v>305</v>
      </c>
      <c r="D16" s="772"/>
      <c r="E16" s="772"/>
      <c r="F16" s="772"/>
      <c r="G16" s="772"/>
      <c r="H16" s="772"/>
      <c r="I16" s="772"/>
      <c r="J16" s="772"/>
      <c r="K16" s="772"/>
      <c r="L16" s="772"/>
      <c r="M16" s="772"/>
      <c r="N16" s="772"/>
      <c r="O16" s="773"/>
      <c r="P16" s="774" t="s">
        <v>309</v>
      </c>
    </row>
    <row r="17" spans="1:16" s="10" customFormat="1" ht="12.75" customHeight="1" x14ac:dyDescent="0.25">
      <c r="A17" s="770"/>
      <c r="B17" s="752"/>
      <c r="C17" s="757" t="s">
        <v>13</v>
      </c>
      <c r="D17" s="777" t="s">
        <v>310</v>
      </c>
      <c r="E17" s="761" t="s">
        <v>311</v>
      </c>
      <c r="F17" s="763" t="s">
        <v>14</v>
      </c>
      <c r="G17" s="779" t="s">
        <v>312</v>
      </c>
      <c r="H17" s="761" t="s">
        <v>313</v>
      </c>
      <c r="I17" s="759" t="s">
        <v>15</v>
      </c>
      <c r="J17" s="779" t="s">
        <v>314</v>
      </c>
      <c r="K17" s="788" t="s">
        <v>315</v>
      </c>
      <c r="L17" s="790" t="s">
        <v>16</v>
      </c>
      <c r="M17" s="779" t="s">
        <v>316</v>
      </c>
      <c r="N17" s="761" t="s">
        <v>317</v>
      </c>
      <c r="O17" s="763" t="s">
        <v>17</v>
      </c>
      <c r="P17" s="775"/>
    </row>
    <row r="18" spans="1:16" s="11" customFormat="1" ht="70.5" customHeight="1" thickBot="1" x14ac:dyDescent="0.3">
      <c r="A18" s="750"/>
      <c r="B18" s="752"/>
      <c r="C18" s="758"/>
      <c r="D18" s="778"/>
      <c r="E18" s="762"/>
      <c r="F18" s="764"/>
      <c r="G18" s="780"/>
      <c r="H18" s="762"/>
      <c r="I18" s="760"/>
      <c r="J18" s="780"/>
      <c r="K18" s="789"/>
      <c r="L18" s="791"/>
      <c r="M18" s="780"/>
      <c r="N18" s="762"/>
      <c r="O18" s="764"/>
      <c r="P18" s="776"/>
    </row>
    <row r="19" spans="1:16" s="11" customFormat="1" ht="9.75" customHeight="1" thickTop="1" x14ac:dyDescent="0.25">
      <c r="A19" s="12" t="s">
        <v>18</v>
      </c>
      <c r="B19" s="12">
        <v>2</v>
      </c>
      <c r="C19" s="12">
        <v>4</v>
      </c>
      <c r="D19" s="13">
        <v>6</v>
      </c>
      <c r="E19" s="13">
        <v>7</v>
      </c>
      <c r="F19" s="12">
        <v>4</v>
      </c>
      <c r="G19" s="190">
        <v>20</v>
      </c>
      <c r="H19" s="14">
        <v>21</v>
      </c>
      <c r="I19" s="393">
        <v>5</v>
      </c>
      <c r="J19" s="190">
        <v>28</v>
      </c>
      <c r="K19" s="393">
        <v>29</v>
      </c>
      <c r="L19" s="12">
        <v>6</v>
      </c>
      <c r="M19" s="190">
        <v>33</v>
      </c>
      <c r="N19" s="14"/>
      <c r="O19" s="191">
        <v>7</v>
      </c>
      <c r="P19" s="15">
        <v>32</v>
      </c>
    </row>
    <row r="20" spans="1:16" s="20" customFormat="1" x14ac:dyDescent="0.25">
      <c r="A20" s="16"/>
      <c r="B20" s="17" t="s">
        <v>19</v>
      </c>
      <c r="C20" s="95"/>
      <c r="D20" s="424"/>
      <c r="E20" s="424"/>
      <c r="F20" s="425"/>
      <c r="G20" s="355"/>
      <c r="H20" s="19"/>
      <c r="I20" s="394"/>
      <c r="J20" s="355"/>
      <c r="K20" s="394"/>
      <c r="L20" s="425"/>
      <c r="M20" s="355"/>
      <c r="N20" s="19"/>
      <c r="O20" s="426"/>
      <c r="P20" s="427"/>
    </row>
    <row r="21" spans="1:16" s="20" customFormat="1" ht="12.75" thickBot="1" x14ac:dyDescent="0.3">
      <c r="A21" s="21"/>
      <c r="B21" s="22" t="s">
        <v>20</v>
      </c>
      <c r="C21" s="370">
        <f>SUM(F21,I21,L21,O21)</f>
        <v>1049232</v>
      </c>
      <c r="D21" s="23">
        <f t="shared" ref="D21:I21" si="0">SUM(D22,D25,D26,D42,D43)</f>
        <v>426038</v>
      </c>
      <c r="E21" s="23">
        <f t="shared" si="0"/>
        <v>0</v>
      </c>
      <c r="F21" s="370">
        <f t="shared" si="0"/>
        <v>426038</v>
      </c>
      <c r="G21" s="196">
        <f t="shared" si="0"/>
        <v>601402</v>
      </c>
      <c r="H21" s="24">
        <f t="shared" si="0"/>
        <v>0</v>
      </c>
      <c r="I21" s="395">
        <f t="shared" si="0"/>
        <v>601402</v>
      </c>
      <c r="J21" s="196">
        <f>SUM(J22,J27,J43)</f>
        <v>21792</v>
      </c>
      <c r="K21" s="395">
        <f>SUM(K22,K27,K43)</f>
        <v>0</v>
      </c>
      <c r="L21" s="370">
        <f>SUM(L22,L27,L43)</f>
        <v>21792</v>
      </c>
      <c r="M21" s="196">
        <f>SUM(M22,M45)</f>
        <v>0</v>
      </c>
      <c r="N21" s="24">
        <f>SUM(N22,N45)</f>
        <v>0</v>
      </c>
      <c r="O21" s="25">
        <f>SUM(O22,O45)</f>
        <v>0</v>
      </c>
      <c r="P21" s="25"/>
    </row>
    <row r="22" spans="1:16" ht="12.75" thickTop="1" x14ac:dyDescent="0.25">
      <c r="A22" s="26"/>
      <c r="B22" s="27" t="s">
        <v>21</v>
      </c>
      <c r="C22" s="371">
        <f t="shared" ref="C22:C47" si="1">SUM(F22,I22,L22,O22)</f>
        <v>4441</v>
      </c>
      <c r="D22" s="28">
        <f t="shared" ref="D22:O22" si="2">SUM(D23:D24)</f>
        <v>0</v>
      </c>
      <c r="E22" s="28">
        <f t="shared" si="2"/>
        <v>0</v>
      </c>
      <c r="F22" s="371">
        <f t="shared" si="2"/>
        <v>0</v>
      </c>
      <c r="G22" s="200">
        <f t="shared" si="2"/>
        <v>0</v>
      </c>
      <c r="H22" s="29">
        <f t="shared" si="2"/>
        <v>0</v>
      </c>
      <c r="I22" s="396">
        <f t="shared" si="2"/>
        <v>0</v>
      </c>
      <c r="J22" s="200">
        <f t="shared" si="2"/>
        <v>4441</v>
      </c>
      <c r="K22" s="396">
        <f t="shared" si="2"/>
        <v>0</v>
      </c>
      <c r="L22" s="371">
        <f t="shared" si="2"/>
        <v>4441</v>
      </c>
      <c r="M22" s="200">
        <f t="shared" si="2"/>
        <v>0</v>
      </c>
      <c r="N22" s="29">
        <f t="shared" si="2"/>
        <v>0</v>
      </c>
      <c r="O22" s="30">
        <f t="shared" si="2"/>
        <v>0</v>
      </c>
      <c r="P22" s="30"/>
    </row>
    <row r="23" spans="1:16" hidden="1" x14ac:dyDescent="0.25">
      <c r="A23" s="31"/>
      <c r="B23" s="32" t="s">
        <v>22</v>
      </c>
      <c r="C23" s="372">
        <f t="shared" si="1"/>
        <v>0</v>
      </c>
      <c r="D23" s="428"/>
      <c r="E23" s="428"/>
      <c r="F23" s="429">
        <f>D23+E23</f>
        <v>0</v>
      </c>
      <c r="G23" s="204"/>
      <c r="H23" s="34"/>
      <c r="I23" s="430">
        <f>G23+H23</f>
        <v>0</v>
      </c>
      <c r="J23" s="204"/>
      <c r="K23" s="430"/>
      <c r="L23" s="429">
        <f>J23+K23</f>
        <v>0</v>
      </c>
      <c r="M23" s="204"/>
      <c r="N23" s="34"/>
      <c r="O23" s="431">
        <f>N23+M23</f>
        <v>0</v>
      </c>
      <c r="P23" s="432"/>
    </row>
    <row r="24" spans="1:16" x14ac:dyDescent="0.25">
      <c r="A24" s="35"/>
      <c r="B24" s="36" t="s">
        <v>23</v>
      </c>
      <c r="C24" s="373">
        <f t="shared" si="1"/>
        <v>4441</v>
      </c>
      <c r="D24" s="433"/>
      <c r="E24" s="433"/>
      <c r="F24" s="434">
        <f>D24+E24</f>
        <v>0</v>
      </c>
      <c r="G24" s="209"/>
      <c r="H24" s="38"/>
      <c r="I24" s="397">
        <f>G24+H24</f>
        <v>0</v>
      </c>
      <c r="J24" s="209">
        <v>4441</v>
      </c>
      <c r="K24" s="397"/>
      <c r="L24" s="434">
        <f>J24+K24</f>
        <v>4441</v>
      </c>
      <c r="M24" s="435"/>
      <c r="N24" s="38"/>
      <c r="O24" s="436">
        <f>N24+M24</f>
        <v>0</v>
      </c>
      <c r="P24" s="437"/>
    </row>
    <row r="25" spans="1:16" s="20" customFormat="1" ht="24.75" thickBot="1" x14ac:dyDescent="0.3">
      <c r="A25" s="39">
        <v>19300</v>
      </c>
      <c r="B25" s="39" t="s">
        <v>24</v>
      </c>
      <c r="C25" s="374">
        <f t="shared" si="1"/>
        <v>1027440</v>
      </c>
      <c r="D25" s="438">
        <f>433641-7603</f>
        <v>426038</v>
      </c>
      <c r="E25" s="438"/>
      <c r="F25" s="439">
        <f>D25+E25</f>
        <v>426038</v>
      </c>
      <c r="G25" s="214">
        <v>601402</v>
      </c>
      <c r="H25" s="41"/>
      <c r="I25" s="440">
        <f>G25+H25</f>
        <v>601402</v>
      </c>
      <c r="J25" s="218" t="s">
        <v>25</v>
      </c>
      <c r="K25" s="441" t="s">
        <v>25</v>
      </c>
      <c r="L25" s="442" t="s">
        <v>25</v>
      </c>
      <c r="M25" s="218" t="s">
        <v>25</v>
      </c>
      <c r="N25" s="42"/>
      <c r="O25" s="43" t="s">
        <v>25</v>
      </c>
      <c r="P25" s="43"/>
    </row>
    <row r="26" spans="1:16" s="20" customFormat="1" ht="24.75" hidden="1" thickTop="1" x14ac:dyDescent="0.25">
      <c r="A26" s="44"/>
      <c r="B26" s="44" t="s">
        <v>26</v>
      </c>
      <c r="C26" s="375">
        <f t="shared" si="1"/>
        <v>0</v>
      </c>
      <c r="D26" s="443"/>
      <c r="E26" s="443"/>
      <c r="F26" s="444">
        <f>D26+E26</f>
        <v>0</v>
      </c>
      <c r="G26" s="223" t="s">
        <v>25</v>
      </c>
      <c r="H26" s="47" t="s">
        <v>25</v>
      </c>
      <c r="I26" s="399" t="s">
        <v>25</v>
      </c>
      <c r="J26" s="223" t="s">
        <v>25</v>
      </c>
      <c r="K26" s="399" t="s">
        <v>25</v>
      </c>
      <c r="L26" s="400" t="s">
        <v>25</v>
      </c>
      <c r="M26" s="223" t="s">
        <v>25</v>
      </c>
      <c r="N26" s="47"/>
      <c r="O26" s="48" t="s">
        <v>25</v>
      </c>
      <c r="P26" s="48"/>
    </row>
    <row r="27" spans="1:16" s="20" customFormat="1" ht="24.75" customHeight="1" thickTop="1" x14ac:dyDescent="0.25">
      <c r="A27" s="44">
        <v>21300</v>
      </c>
      <c r="B27" s="44" t="s">
        <v>27</v>
      </c>
      <c r="C27" s="375">
        <f t="shared" si="1"/>
        <v>17351</v>
      </c>
      <c r="D27" s="445" t="s">
        <v>25</v>
      </c>
      <c r="E27" s="445" t="s">
        <v>25</v>
      </c>
      <c r="F27" s="400" t="s">
        <v>25</v>
      </c>
      <c r="G27" s="223" t="s">
        <v>25</v>
      </c>
      <c r="H27" s="47" t="s">
        <v>25</v>
      </c>
      <c r="I27" s="399" t="s">
        <v>25</v>
      </c>
      <c r="J27" s="227">
        <f>SUM(J28,J32,J34,J37)</f>
        <v>17351</v>
      </c>
      <c r="K27" s="412">
        <f>SUM(K28,K32,K34,K37)</f>
        <v>0</v>
      </c>
      <c r="L27" s="375">
        <f>SUM(L28,L32,L34,L37)</f>
        <v>17351</v>
      </c>
      <c r="M27" s="223" t="s">
        <v>25</v>
      </c>
      <c r="N27" s="50"/>
      <c r="O27" s="48" t="s">
        <v>25</v>
      </c>
      <c r="P27" s="112"/>
    </row>
    <row r="28" spans="1:16" s="20" customFormat="1" ht="24" hidden="1" x14ac:dyDescent="0.25">
      <c r="A28" s="51">
        <v>21350</v>
      </c>
      <c r="B28" s="44" t="s">
        <v>28</v>
      </c>
      <c r="C28" s="375">
        <f t="shared" si="1"/>
        <v>0</v>
      </c>
      <c r="D28" s="445" t="s">
        <v>25</v>
      </c>
      <c r="E28" s="445" t="s">
        <v>25</v>
      </c>
      <c r="F28" s="400" t="s">
        <v>25</v>
      </c>
      <c r="G28" s="223" t="s">
        <v>25</v>
      </c>
      <c r="H28" s="47" t="s">
        <v>25</v>
      </c>
      <c r="I28" s="399" t="s">
        <v>25</v>
      </c>
      <c r="J28" s="227">
        <f>SUM(J29:J31)</f>
        <v>0</v>
      </c>
      <c r="K28" s="412">
        <f>SUM(K29:K31)</f>
        <v>0</v>
      </c>
      <c r="L28" s="375">
        <f>SUM(L29:L31)</f>
        <v>0</v>
      </c>
      <c r="M28" s="223" t="s">
        <v>25</v>
      </c>
      <c r="N28" s="50"/>
      <c r="O28" s="48" t="s">
        <v>25</v>
      </c>
      <c r="P28" s="112"/>
    </row>
    <row r="29" spans="1:16" hidden="1" x14ac:dyDescent="0.25">
      <c r="A29" s="31">
        <v>21351</v>
      </c>
      <c r="B29" s="52" t="s">
        <v>29</v>
      </c>
      <c r="C29" s="376">
        <f t="shared" si="1"/>
        <v>0</v>
      </c>
      <c r="D29" s="446" t="s">
        <v>25</v>
      </c>
      <c r="E29" s="446" t="s">
        <v>25</v>
      </c>
      <c r="F29" s="447" t="s">
        <v>25</v>
      </c>
      <c r="G29" s="228" t="s">
        <v>25</v>
      </c>
      <c r="H29" s="54" t="s">
        <v>25</v>
      </c>
      <c r="I29" s="448" t="s">
        <v>25</v>
      </c>
      <c r="J29" s="231"/>
      <c r="K29" s="414"/>
      <c r="L29" s="429">
        <f>J29+K29</f>
        <v>0</v>
      </c>
      <c r="M29" s="228" t="s">
        <v>25</v>
      </c>
      <c r="N29" s="55"/>
      <c r="O29" s="56" t="s">
        <v>25</v>
      </c>
      <c r="P29" s="449"/>
    </row>
    <row r="30" spans="1:16" hidden="1" x14ac:dyDescent="0.25">
      <c r="A30" s="35">
        <v>21352</v>
      </c>
      <c r="B30" s="57" t="s">
        <v>30</v>
      </c>
      <c r="C30" s="311">
        <f t="shared" si="1"/>
        <v>0</v>
      </c>
      <c r="D30" s="450" t="s">
        <v>25</v>
      </c>
      <c r="E30" s="450" t="s">
        <v>25</v>
      </c>
      <c r="F30" s="404" t="s">
        <v>25</v>
      </c>
      <c r="G30" s="234" t="s">
        <v>25</v>
      </c>
      <c r="H30" s="59" t="s">
        <v>25</v>
      </c>
      <c r="I30" s="403" t="s">
        <v>25</v>
      </c>
      <c r="J30" s="237"/>
      <c r="K30" s="415"/>
      <c r="L30" s="434">
        <f>J30+K30</f>
        <v>0</v>
      </c>
      <c r="M30" s="234" t="s">
        <v>25</v>
      </c>
      <c r="N30" s="60"/>
      <c r="O30" s="61" t="s">
        <v>25</v>
      </c>
      <c r="P30" s="451"/>
    </row>
    <row r="31" spans="1:16" ht="24" hidden="1" x14ac:dyDescent="0.25">
      <c r="A31" s="35">
        <v>21359</v>
      </c>
      <c r="B31" s="57" t="s">
        <v>31</v>
      </c>
      <c r="C31" s="311">
        <f t="shared" si="1"/>
        <v>0</v>
      </c>
      <c r="D31" s="450" t="s">
        <v>25</v>
      </c>
      <c r="E31" s="450" t="s">
        <v>25</v>
      </c>
      <c r="F31" s="404" t="s">
        <v>25</v>
      </c>
      <c r="G31" s="234" t="s">
        <v>25</v>
      </c>
      <c r="H31" s="59" t="s">
        <v>25</v>
      </c>
      <c r="I31" s="403" t="s">
        <v>25</v>
      </c>
      <c r="J31" s="237"/>
      <c r="K31" s="415"/>
      <c r="L31" s="434">
        <f>J31+K31</f>
        <v>0</v>
      </c>
      <c r="M31" s="234" t="s">
        <v>25</v>
      </c>
      <c r="N31" s="60"/>
      <c r="O31" s="61" t="s">
        <v>25</v>
      </c>
      <c r="P31" s="451"/>
    </row>
    <row r="32" spans="1:16" s="20" customFormat="1" ht="36" hidden="1" x14ac:dyDescent="0.25">
      <c r="A32" s="51">
        <v>21370</v>
      </c>
      <c r="B32" s="44" t="s">
        <v>32</v>
      </c>
      <c r="C32" s="375">
        <f t="shared" si="1"/>
        <v>0</v>
      </c>
      <c r="D32" s="445" t="s">
        <v>25</v>
      </c>
      <c r="E32" s="445" t="s">
        <v>25</v>
      </c>
      <c r="F32" s="400" t="s">
        <v>25</v>
      </c>
      <c r="G32" s="223" t="s">
        <v>25</v>
      </c>
      <c r="H32" s="47" t="s">
        <v>25</v>
      </c>
      <c r="I32" s="399" t="s">
        <v>25</v>
      </c>
      <c r="J32" s="227">
        <f>SUM(J33)</f>
        <v>0</v>
      </c>
      <c r="K32" s="412">
        <f>SUM(K33)</f>
        <v>0</v>
      </c>
      <c r="L32" s="375">
        <f>SUM(L33)</f>
        <v>0</v>
      </c>
      <c r="M32" s="223" t="s">
        <v>25</v>
      </c>
      <c r="N32" s="50"/>
      <c r="O32" s="48" t="s">
        <v>25</v>
      </c>
      <c r="P32" s="112"/>
    </row>
    <row r="33" spans="1:16" ht="36" hidden="1" x14ac:dyDescent="0.25">
      <c r="A33" s="62">
        <v>21379</v>
      </c>
      <c r="B33" s="63" t="s">
        <v>33</v>
      </c>
      <c r="C33" s="322">
        <f t="shared" si="1"/>
        <v>0</v>
      </c>
      <c r="D33" s="452" t="s">
        <v>25</v>
      </c>
      <c r="E33" s="452" t="s">
        <v>25</v>
      </c>
      <c r="F33" s="402" t="s">
        <v>25</v>
      </c>
      <c r="G33" s="240" t="s">
        <v>25</v>
      </c>
      <c r="H33" s="65" t="s">
        <v>25</v>
      </c>
      <c r="I33" s="401" t="s">
        <v>25</v>
      </c>
      <c r="J33" s="242"/>
      <c r="K33" s="453"/>
      <c r="L33" s="454">
        <f>J33+K33</f>
        <v>0</v>
      </c>
      <c r="M33" s="240" t="s">
        <v>25</v>
      </c>
      <c r="N33" s="66"/>
      <c r="O33" s="67" t="s">
        <v>25</v>
      </c>
      <c r="P33" s="455"/>
    </row>
    <row r="34" spans="1:16" s="20" customFormat="1" x14ac:dyDescent="0.25">
      <c r="A34" s="51">
        <v>21380</v>
      </c>
      <c r="B34" s="44" t="s">
        <v>34</v>
      </c>
      <c r="C34" s="375">
        <f t="shared" si="1"/>
        <v>13658</v>
      </c>
      <c r="D34" s="445" t="s">
        <v>25</v>
      </c>
      <c r="E34" s="445" t="s">
        <v>25</v>
      </c>
      <c r="F34" s="400" t="s">
        <v>25</v>
      </c>
      <c r="G34" s="223" t="s">
        <v>25</v>
      </c>
      <c r="H34" s="47" t="s">
        <v>25</v>
      </c>
      <c r="I34" s="399" t="s">
        <v>25</v>
      </c>
      <c r="J34" s="227">
        <f>SUM(J35:J36)</f>
        <v>13658</v>
      </c>
      <c r="K34" s="412">
        <f>SUM(K35:K36)</f>
        <v>0</v>
      </c>
      <c r="L34" s="375">
        <f>SUM(L35:L36)</f>
        <v>13658</v>
      </c>
      <c r="M34" s="223" t="s">
        <v>25</v>
      </c>
      <c r="N34" s="50"/>
      <c r="O34" s="48" t="s">
        <v>25</v>
      </c>
      <c r="P34" s="112"/>
    </row>
    <row r="35" spans="1:16" x14ac:dyDescent="0.25">
      <c r="A35" s="32">
        <v>21381</v>
      </c>
      <c r="B35" s="52" t="s">
        <v>35</v>
      </c>
      <c r="C35" s="376">
        <f t="shared" si="1"/>
        <v>13658</v>
      </c>
      <c r="D35" s="446" t="s">
        <v>25</v>
      </c>
      <c r="E35" s="446" t="s">
        <v>25</v>
      </c>
      <c r="F35" s="447" t="s">
        <v>25</v>
      </c>
      <c r="G35" s="228" t="s">
        <v>25</v>
      </c>
      <c r="H35" s="54" t="s">
        <v>25</v>
      </c>
      <c r="I35" s="448" t="s">
        <v>25</v>
      </c>
      <c r="J35" s="231">
        <v>13658</v>
      </c>
      <c r="K35" s="414"/>
      <c r="L35" s="429">
        <f>J35+K35</f>
        <v>13658</v>
      </c>
      <c r="M35" s="228" t="s">
        <v>25</v>
      </c>
      <c r="N35" s="55"/>
      <c r="O35" s="56" t="s">
        <v>25</v>
      </c>
      <c r="P35" s="449"/>
    </row>
    <row r="36" spans="1:16" ht="24" hidden="1" x14ac:dyDescent="0.25">
      <c r="A36" s="36">
        <v>21383</v>
      </c>
      <c r="B36" s="57" t="s">
        <v>36</v>
      </c>
      <c r="C36" s="311">
        <f t="shared" si="1"/>
        <v>0</v>
      </c>
      <c r="D36" s="450" t="s">
        <v>25</v>
      </c>
      <c r="E36" s="450" t="s">
        <v>25</v>
      </c>
      <c r="F36" s="404" t="s">
        <v>25</v>
      </c>
      <c r="G36" s="234" t="s">
        <v>25</v>
      </c>
      <c r="H36" s="59" t="s">
        <v>25</v>
      </c>
      <c r="I36" s="403" t="s">
        <v>25</v>
      </c>
      <c r="J36" s="237"/>
      <c r="K36" s="415"/>
      <c r="L36" s="434">
        <f>J36+K36</f>
        <v>0</v>
      </c>
      <c r="M36" s="234" t="s">
        <v>25</v>
      </c>
      <c r="N36" s="60"/>
      <c r="O36" s="61" t="s">
        <v>25</v>
      </c>
      <c r="P36" s="451"/>
    </row>
    <row r="37" spans="1:16" s="20" customFormat="1" ht="24" x14ac:dyDescent="0.25">
      <c r="A37" s="51">
        <v>21390</v>
      </c>
      <c r="B37" s="44" t="s">
        <v>37</v>
      </c>
      <c r="C37" s="375">
        <f t="shared" si="1"/>
        <v>3693</v>
      </c>
      <c r="D37" s="445" t="s">
        <v>25</v>
      </c>
      <c r="E37" s="445" t="s">
        <v>25</v>
      </c>
      <c r="F37" s="400" t="s">
        <v>25</v>
      </c>
      <c r="G37" s="223" t="s">
        <v>25</v>
      </c>
      <c r="H37" s="47" t="s">
        <v>25</v>
      </c>
      <c r="I37" s="399" t="s">
        <v>25</v>
      </c>
      <c r="J37" s="227">
        <f>SUM(J38:J41)</f>
        <v>3693</v>
      </c>
      <c r="K37" s="412">
        <f>SUM(K38:K41)</f>
        <v>0</v>
      </c>
      <c r="L37" s="375">
        <f>SUM(L38:L41)</f>
        <v>3693</v>
      </c>
      <c r="M37" s="223" t="s">
        <v>25</v>
      </c>
      <c r="N37" s="50"/>
      <c r="O37" s="48" t="s">
        <v>25</v>
      </c>
      <c r="P37" s="112"/>
    </row>
    <row r="38" spans="1:16" ht="24" hidden="1" x14ac:dyDescent="0.25">
      <c r="A38" s="32">
        <v>21391</v>
      </c>
      <c r="B38" s="52" t="s">
        <v>38</v>
      </c>
      <c r="C38" s="376">
        <f t="shared" si="1"/>
        <v>0</v>
      </c>
      <c r="D38" s="446" t="s">
        <v>25</v>
      </c>
      <c r="E38" s="446" t="s">
        <v>25</v>
      </c>
      <c r="F38" s="447" t="s">
        <v>25</v>
      </c>
      <c r="G38" s="228" t="s">
        <v>25</v>
      </c>
      <c r="H38" s="54" t="s">
        <v>25</v>
      </c>
      <c r="I38" s="448" t="s">
        <v>25</v>
      </c>
      <c r="J38" s="231"/>
      <c r="K38" s="414"/>
      <c r="L38" s="429">
        <f>J38+K38</f>
        <v>0</v>
      </c>
      <c r="M38" s="228" t="s">
        <v>25</v>
      </c>
      <c r="N38" s="55"/>
      <c r="O38" s="56" t="s">
        <v>25</v>
      </c>
      <c r="P38" s="449"/>
    </row>
    <row r="39" spans="1:16" hidden="1" x14ac:dyDescent="0.25">
      <c r="A39" s="36">
        <v>21393</v>
      </c>
      <c r="B39" s="57" t="s">
        <v>39</v>
      </c>
      <c r="C39" s="311">
        <f t="shared" si="1"/>
        <v>0</v>
      </c>
      <c r="D39" s="450" t="s">
        <v>25</v>
      </c>
      <c r="E39" s="450" t="s">
        <v>25</v>
      </c>
      <c r="F39" s="404" t="s">
        <v>25</v>
      </c>
      <c r="G39" s="234" t="s">
        <v>25</v>
      </c>
      <c r="H39" s="59" t="s">
        <v>25</v>
      </c>
      <c r="I39" s="403" t="s">
        <v>25</v>
      </c>
      <c r="J39" s="237"/>
      <c r="K39" s="415"/>
      <c r="L39" s="434">
        <f>J39+K39</f>
        <v>0</v>
      </c>
      <c r="M39" s="234" t="s">
        <v>25</v>
      </c>
      <c r="N39" s="60"/>
      <c r="O39" s="61" t="s">
        <v>25</v>
      </c>
      <c r="P39" s="451"/>
    </row>
    <row r="40" spans="1:16" hidden="1" x14ac:dyDescent="0.25">
      <c r="A40" s="36">
        <v>21395</v>
      </c>
      <c r="B40" s="57" t="s">
        <v>40</v>
      </c>
      <c r="C40" s="311">
        <f t="shared" si="1"/>
        <v>0</v>
      </c>
      <c r="D40" s="450" t="s">
        <v>25</v>
      </c>
      <c r="E40" s="450" t="s">
        <v>25</v>
      </c>
      <c r="F40" s="404" t="s">
        <v>25</v>
      </c>
      <c r="G40" s="234" t="s">
        <v>25</v>
      </c>
      <c r="H40" s="59" t="s">
        <v>25</v>
      </c>
      <c r="I40" s="403" t="s">
        <v>25</v>
      </c>
      <c r="J40" s="237"/>
      <c r="K40" s="415"/>
      <c r="L40" s="434">
        <f>J40+K40</f>
        <v>0</v>
      </c>
      <c r="M40" s="234" t="s">
        <v>25</v>
      </c>
      <c r="N40" s="60"/>
      <c r="O40" s="61" t="s">
        <v>25</v>
      </c>
      <c r="P40" s="451"/>
    </row>
    <row r="41" spans="1:16" ht="24" x14ac:dyDescent="0.25">
      <c r="A41" s="36">
        <v>21399</v>
      </c>
      <c r="B41" s="57" t="s">
        <v>41</v>
      </c>
      <c r="C41" s="311">
        <f t="shared" si="1"/>
        <v>3693</v>
      </c>
      <c r="D41" s="450" t="s">
        <v>25</v>
      </c>
      <c r="E41" s="450" t="s">
        <v>25</v>
      </c>
      <c r="F41" s="404" t="s">
        <v>25</v>
      </c>
      <c r="G41" s="234" t="s">
        <v>25</v>
      </c>
      <c r="H41" s="59" t="s">
        <v>25</v>
      </c>
      <c r="I41" s="403" t="s">
        <v>25</v>
      </c>
      <c r="J41" s="237">
        <v>3693</v>
      </c>
      <c r="K41" s="415"/>
      <c r="L41" s="434">
        <f>J41+K41</f>
        <v>3693</v>
      </c>
      <c r="M41" s="234" t="s">
        <v>25</v>
      </c>
      <c r="N41" s="60"/>
      <c r="O41" s="61" t="s">
        <v>25</v>
      </c>
      <c r="P41" s="451"/>
    </row>
    <row r="42" spans="1:16" s="20" customFormat="1" ht="36.75" hidden="1" customHeight="1" x14ac:dyDescent="0.25">
      <c r="A42" s="51">
        <v>21420</v>
      </c>
      <c r="B42" s="44" t="s">
        <v>42</v>
      </c>
      <c r="C42" s="377">
        <f t="shared" si="1"/>
        <v>0</v>
      </c>
      <c r="D42" s="456"/>
      <c r="E42" s="456"/>
      <c r="F42" s="444">
        <f>D42+E42</f>
        <v>0</v>
      </c>
      <c r="G42" s="223" t="s">
        <v>25</v>
      </c>
      <c r="H42" s="47" t="s">
        <v>25</v>
      </c>
      <c r="I42" s="399" t="s">
        <v>25</v>
      </c>
      <c r="J42" s="223" t="s">
        <v>25</v>
      </c>
      <c r="K42" s="399" t="s">
        <v>25</v>
      </c>
      <c r="L42" s="400" t="s">
        <v>25</v>
      </c>
      <c r="M42" s="223" t="s">
        <v>25</v>
      </c>
      <c r="N42" s="47"/>
      <c r="O42" s="48" t="s">
        <v>25</v>
      </c>
      <c r="P42" s="48"/>
    </row>
    <row r="43" spans="1:16" s="20" customFormat="1" ht="24" hidden="1" x14ac:dyDescent="0.25">
      <c r="A43" s="69">
        <v>21490</v>
      </c>
      <c r="B43" s="70" t="s">
        <v>43</v>
      </c>
      <c r="C43" s="377">
        <f t="shared" si="1"/>
        <v>0</v>
      </c>
      <c r="D43" s="457">
        <f t="shared" ref="D43:L43" si="3">D44</f>
        <v>0</v>
      </c>
      <c r="E43" s="457">
        <f t="shared" si="3"/>
        <v>0</v>
      </c>
      <c r="F43" s="458">
        <f t="shared" si="3"/>
        <v>0</v>
      </c>
      <c r="G43" s="248">
        <f t="shared" si="3"/>
        <v>0</v>
      </c>
      <c r="H43" s="71">
        <f t="shared" si="3"/>
        <v>0</v>
      </c>
      <c r="I43" s="459">
        <f t="shared" si="3"/>
        <v>0</v>
      </c>
      <c r="J43" s="248">
        <f t="shared" si="3"/>
        <v>0</v>
      </c>
      <c r="K43" s="460">
        <f t="shared" si="3"/>
        <v>0</v>
      </c>
      <c r="L43" s="377">
        <f t="shared" si="3"/>
        <v>0</v>
      </c>
      <c r="M43" s="223" t="s">
        <v>25</v>
      </c>
      <c r="N43" s="75"/>
      <c r="O43" s="48" t="s">
        <v>25</v>
      </c>
      <c r="P43" s="258"/>
    </row>
    <row r="44" spans="1:16" s="20" customFormat="1" ht="24" hidden="1" x14ac:dyDescent="0.25">
      <c r="A44" s="36">
        <v>21499</v>
      </c>
      <c r="B44" s="57" t="s">
        <v>44</v>
      </c>
      <c r="C44" s="378">
        <f t="shared" si="1"/>
        <v>0</v>
      </c>
      <c r="D44" s="461"/>
      <c r="E44" s="461"/>
      <c r="F44" s="454">
        <f>D44+E44</f>
        <v>0</v>
      </c>
      <c r="G44" s="462"/>
      <c r="H44" s="463"/>
      <c r="I44" s="464">
        <f>G44+H44</f>
        <v>0</v>
      </c>
      <c r="J44" s="465"/>
      <c r="K44" s="466"/>
      <c r="L44" s="454">
        <f>J44+K44</f>
        <v>0</v>
      </c>
      <c r="M44" s="240" t="s">
        <v>25</v>
      </c>
      <c r="N44" s="463"/>
      <c r="O44" s="67" t="s">
        <v>25</v>
      </c>
      <c r="P44" s="467"/>
    </row>
    <row r="45" spans="1:16" ht="24" hidden="1" x14ac:dyDescent="0.25">
      <c r="A45" s="73">
        <v>23000</v>
      </c>
      <c r="B45" s="74" t="s">
        <v>45</v>
      </c>
      <c r="C45" s="377">
        <f t="shared" si="1"/>
        <v>0</v>
      </c>
      <c r="D45" s="445" t="s">
        <v>25</v>
      </c>
      <c r="E45" s="445" t="s">
        <v>25</v>
      </c>
      <c r="F45" s="400" t="s">
        <v>25</v>
      </c>
      <c r="G45" s="223" t="s">
        <v>25</v>
      </c>
      <c r="H45" s="47" t="s">
        <v>25</v>
      </c>
      <c r="I45" s="399" t="s">
        <v>25</v>
      </c>
      <c r="J45" s="223" t="s">
        <v>25</v>
      </c>
      <c r="K45" s="399" t="s">
        <v>25</v>
      </c>
      <c r="L45" s="400" t="s">
        <v>25</v>
      </c>
      <c r="M45" s="468">
        <f>SUM(M46:M47)</f>
        <v>0</v>
      </c>
      <c r="N45" s="75">
        <f>SUM(N46:N47)</f>
        <v>0</v>
      </c>
      <c r="O45" s="258">
        <f>SUM(O46:O47)</f>
        <v>0</v>
      </c>
      <c r="P45" s="48"/>
    </row>
    <row r="46" spans="1:16" ht="24" hidden="1" x14ac:dyDescent="0.25">
      <c r="A46" s="77">
        <v>23410</v>
      </c>
      <c r="B46" s="78" t="s">
        <v>46</v>
      </c>
      <c r="C46" s="379">
        <f t="shared" si="1"/>
        <v>0</v>
      </c>
      <c r="D46" s="469" t="s">
        <v>25</v>
      </c>
      <c r="E46" s="469" t="s">
        <v>25</v>
      </c>
      <c r="F46" s="470" t="s">
        <v>25</v>
      </c>
      <c r="G46" s="259" t="s">
        <v>25</v>
      </c>
      <c r="H46" s="79" t="s">
        <v>25</v>
      </c>
      <c r="I46" s="471" t="s">
        <v>25</v>
      </c>
      <c r="J46" s="259" t="s">
        <v>25</v>
      </c>
      <c r="K46" s="471" t="s">
        <v>25</v>
      </c>
      <c r="L46" s="470" t="s">
        <v>25</v>
      </c>
      <c r="M46" s="363"/>
      <c r="N46" s="79"/>
      <c r="O46" s="266">
        <f>N46+M46</f>
        <v>0</v>
      </c>
      <c r="P46" s="262"/>
    </row>
    <row r="47" spans="1:16" ht="24" hidden="1" x14ac:dyDescent="0.25">
      <c r="A47" s="77">
        <v>23510</v>
      </c>
      <c r="B47" s="78" t="s">
        <v>47</v>
      </c>
      <c r="C47" s="379">
        <f t="shared" si="1"/>
        <v>0</v>
      </c>
      <c r="D47" s="469" t="s">
        <v>25</v>
      </c>
      <c r="E47" s="469" t="s">
        <v>25</v>
      </c>
      <c r="F47" s="470" t="s">
        <v>25</v>
      </c>
      <c r="G47" s="259" t="s">
        <v>25</v>
      </c>
      <c r="H47" s="79" t="s">
        <v>25</v>
      </c>
      <c r="I47" s="471" t="s">
        <v>25</v>
      </c>
      <c r="J47" s="259" t="s">
        <v>25</v>
      </c>
      <c r="K47" s="471" t="s">
        <v>25</v>
      </c>
      <c r="L47" s="470" t="s">
        <v>25</v>
      </c>
      <c r="M47" s="363"/>
      <c r="N47" s="79"/>
      <c r="O47" s="266">
        <f>N47+M47</f>
        <v>0</v>
      </c>
      <c r="P47" s="262"/>
    </row>
    <row r="48" spans="1:16" x14ac:dyDescent="0.25">
      <c r="A48" s="81"/>
      <c r="B48" s="78"/>
      <c r="C48" s="380"/>
      <c r="D48" s="469"/>
      <c r="E48" s="469"/>
      <c r="F48" s="470"/>
      <c r="G48" s="259"/>
      <c r="H48" s="79"/>
      <c r="I48" s="471"/>
      <c r="J48" s="472"/>
      <c r="K48" s="473"/>
      <c r="L48" s="379"/>
      <c r="M48" s="472"/>
      <c r="N48" s="474"/>
      <c r="O48" s="266"/>
      <c r="P48" s="160"/>
    </row>
    <row r="49" spans="1:16" s="20" customFormat="1" x14ac:dyDescent="0.25">
      <c r="A49" s="83"/>
      <c r="B49" s="84" t="s">
        <v>48</v>
      </c>
      <c r="C49" s="384"/>
      <c r="D49" s="96"/>
      <c r="E49" s="96"/>
      <c r="F49" s="384"/>
      <c r="G49" s="276"/>
      <c r="H49" s="97"/>
      <c r="I49" s="410"/>
      <c r="J49" s="276"/>
      <c r="K49" s="410"/>
      <c r="L49" s="384"/>
      <c r="M49" s="276"/>
      <c r="N49" s="97"/>
      <c r="O49" s="277"/>
      <c r="P49" s="161"/>
    </row>
    <row r="50" spans="1:16" s="20" customFormat="1" ht="12.75" thickBot="1" x14ac:dyDescent="0.3">
      <c r="A50" s="86"/>
      <c r="B50" s="21" t="s">
        <v>49</v>
      </c>
      <c r="C50" s="382">
        <f t="shared" ref="C50:C113" si="4">SUM(F50,I50,L50,O50)</f>
        <v>1049232</v>
      </c>
      <c r="D50" s="87">
        <f t="shared" ref="D50:O50" si="5">SUM(D51,D281)</f>
        <v>426038</v>
      </c>
      <c r="E50" s="87">
        <f t="shared" si="5"/>
        <v>0</v>
      </c>
      <c r="F50" s="382">
        <f t="shared" si="5"/>
        <v>426038</v>
      </c>
      <c r="G50" s="269">
        <f t="shared" si="5"/>
        <v>601402</v>
      </c>
      <c r="H50" s="88">
        <f t="shared" si="5"/>
        <v>0</v>
      </c>
      <c r="I50" s="408">
        <f t="shared" si="5"/>
        <v>601402</v>
      </c>
      <c r="J50" s="269">
        <f t="shared" si="5"/>
        <v>21792</v>
      </c>
      <c r="K50" s="408">
        <f t="shared" si="5"/>
        <v>0</v>
      </c>
      <c r="L50" s="382">
        <f t="shared" si="5"/>
        <v>21792</v>
      </c>
      <c r="M50" s="269">
        <f t="shared" si="5"/>
        <v>0</v>
      </c>
      <c r="N50" s="88">
        <f t="shared" si="5"/>
        <v>0</v>
      </c>
      <c r="O50" s="270">
        <f t="shared" si="5"/>
        <v>0</v>
      </c>
      <c r="P50" s="89"/>
    </row>
    <row r="51" spans="1:16" s="20" customFormat="1" ht="36.75" thickTop="1" x14ac:dyDescent="0.25">
      <c r="A51" s="90"/>
      <c r="B51" s="91" t="s">
        <v>50</v>
      </c>
      <c r="C51" s="383">
        <f t="shared" si="4"/>
        <v>1049232</v>
      </c>
      <c r="D51" s="92">
        <f t="shared" ref="D51:O51" si="6">SUM(D52,D194)</f>
        <v>426038</v>
      </c>
      <c r="E51" s="92">
        <f t="shared" si="6"/>
        <v>0</v>
      </c>
      <c r="F51" s="383">
        <f t="shared" si="6"/>
        <v>426038</v>
      </c>
      <c r="G51" s="272">
        <f t="shared" si="6"/>
        <v>601402</v>
      </c>
      <c r="H51" s="93">
        <f t="shared" si="6"/>
        <v>0</v>
      </c>
      <c r="I51" s="409">
        <f t="shared" si="6"/>
        <v>601402</v>
      </c>
      <c r="J51" s="272">
        <f t="shared" si="6"/>
        <v>21792</v>
      </c>
      <c r="K51" s="409">
        <f t="shared" si="6"/>
        <v>0</v>
      </c>
      <c r="L51" s="383">
        <f t="shared" si="6"/>
        <v>21792</v>
      </c>
      <c r="M51" s="272">
        <f t="shared" si="6"/>
        <v>0</v>
      </c>
      <c r="N51" s="93">
        <f t="shared" si="6"/>
        <v>0</v>
      </c>
      <c r="O51" s="273">
        <f t="shared" si="6"/>
        <v>0</v>
      </c>
      <c r="P51" s="94"/>
    </row>
    <row r="52" spans="1:16" s="20" customFormat="1" ht="24" x14ac:dyDescent="0.25">
      <c r="A52" s="95"/>
      <c r="B52" s="16" t="s">
        <v>51</v>
      </c>
      <c r="C52" s="384">
        <f t="shared" si="4"/>
        <v>1031612</v>
      </c>
      <c r="D52" s="96">
        <f t="shared" ref="D52:O52" si="7">SUM(D53,D75,D173,D187)</f>
        <v>408829</v>
      </c>
      <c r="E52" s="96">
        <f t="shared" si="7"/>
        <v>0</v>
      </c>
      <c r="F52" s="384">
        <f t="shared" si="7"/>
        <v>408829</v>
      </c>
      <c r="G52" s="276">
        <f t="shared" si="7"/>
        <v>601402</v>
      </c>
      <c r="H52" s="97">
        <f t="shared" si="7"/>
        <v>0</v>
      </c>
      <c r="I52" s="410">
        <f t="shared" si="7"/>
        <v>601402</v>
      </c>
      <c r="J52" s="276">
        <f t="shared" si="7"/>
        <v>21381</v>
      </c>
      <c r="K52" s="410">
        <f t="shared" si="7"/>
        <v>0</v>
      </c>
      <c r="L52" s="384">
        <f t="shared" si="7"/>
        <v>21381</v>
      </c>
      <c r="M52" s="276">
        <f t="shared" si="7"/>
        <v>0</v>
      </c>
      <c r="N52" s="97">
        <f t="shared" si="7"/>
        <v>0</v>
      </c>
      <c r="O52" s="277">
        <f t="shared" si="7"/>
        <v>0</v>
      </c>
      <c r="P52" s="98"/>
    </row>
    <row r="53" spans="1:16" s="20" customFormat="1" x14ac:dyDescent="0.25">
      <c r="A53" s="475">
        <v>1000</v>
      </c>
      <c r="B53" s="475" t="s">
        <v>52</v>
      </c>
      <c r="C53" s="476">
        <f t="shared" si="4"/>
        <v>911921</v>
      </c>
      <c r="D53" s="477">
        <f t="shared" ref="D53:O53" si="8">SUM(D54,D67)</f>
        <v>310519</v>
      </c>
      <c r="E53" s="477">
        <f t="shared" si="8"/>
        <v>0</v>
      </c>
      <c r="F53" s="476">
        <f t="shared" si="8"/>
        <v>310519</v>
      </c>
      <c r="G53" s="478">
        <f t="shared" si="8"/>
        <v>601402</v>
      </c>
      <c r="H53" s="479">
        <f t="shared" si="8"/>
        <v>0</v>
      </c>
      <c r="I53" s="480">
        <f t="shared" si="8"/>
        <v>601402</v>
      </c>
      <c r="J53" s="478">
        <f t="shared" si="8"/>
        <v>0</v>
      </c>
      <c r="K53" s="480">
        <f t="shared" si="8"/>
        <v>0</v>
      </c>
      <c r="L53" s="476">
        <f t="shared" si="8"/>
        <v>0</v>
      </c>
      <c r="M53" s="478">
        <f t="shared" si="8"/>
        <v>0</v>
      </c>
      <c r="N53" s="479">
        <f t="shared" si="8"/>
        <v>0</v>
      </c>
      <c r="O53" s="481">
        <f t="shared" si="8"/>
        <v>0</v>
      </c>
      <c r="P53" s="482"/>
    </row>
    <row r="54" spans="1:16" x14ac:dyDescent="0.25">
      <c r="A54" s="44">
        <v>1100</v>
      </c>
      <c r="B54" s="103" t="s">
        <v>53</v>
      </c>
      <c r="C54" s="375">
        <f t="shared" si="4"/>
        <v>700222</v>
      </c>
      <c r="D54" s="45">
        <f t="shared" ref="D54:O54" si="9">SUM(D55,D58,D66)</f>
        <v>215827</v>
      </c>
      <c r="E54" s="45">
        <f t="shared" si="9"/>
        <v>0</v>
      </c>
      <c r="F54" s="375">
        <f t="shared" si="9"/>
        <v>215827</v>
      </c>
      <c r="G54" s="227">
        <f t="shared" si="9"/>
        <v>484395</v>
      </c>
      <c r="H54" s="50">
        <f t="shared" si="9"/>
        <v>0</v>
      </c>
      <c r="I54" s="412">
        <f t="shared" si="9"/>
        <v>484395</v>
      </c>
      <c r="J54" s="227">
        <f t="shared" si="9"/>
        <v>0</v>
      </c>
      <c r="K54" s="412">
        <f t="shared" si="9"/>
        <v>0</v>
      </c>
      <c r="L54" s="375">
        <f t="shared" si="9"/>
        <v>0</v>
      </c>
      <c r="M54" s="304">
        <f t="shared" si="9"/>
        <v>0</v>
      </c>
      <c r="N54" s="50">
        <f t="shared" si="9"/>
        <v>0</v>
      </c>
      <c r="O54" s="283">
        <f t="shared" si="9"/>
        <v>0</v>
      </c>
      <c r="P54" s="112"/>
    </row>
    <row r="55" spans="1:16" x14ac:dyDescent="0.25">
      <c r="A55" s="105">
        <v>1110</v>
      </c>
      <c r="B55" s="78" t="s">
        <v>54</v>
      </c>
      <c r="C55" s="380">
        <f t="shared" si="4"/>
        <v>625887</v>
      </c>
      <c r="D55" s="82">
        <f t="shared" ref="D55:O55" si="10">SUM(D56:D57)</f>
        <v>179771</v>
      </c>
      <c r="E55" s="82">
        <f t="shared" si="10"/>
        <v>0</v>
      </c>
      <c r="F55" s="380">
        <f t="shared" si="10"/>
        <v>179771</v>
      </c>
      <c r="G55" s="127">
        <f t="shared" si="10"/>
        <v>446116</v>
      </c>
      <c r="H55" s="106">
        <f t="shared" si="10"/>
        <v>0</v>
      </c>
      <c r="I55" s="413">
        <f t="shared" si="10"/>
        <v>446116</v>
      </c>
      <c r="J55" s="127">
        <f t="shared" si="10"/>
        <v>0</v>
      </c>
      <c r="K55" s="413">
        <f t="shared" si="10"/>
        <v>0</v>
      </c>
      <c r="L55" s="380">
        <f t="shared" si="10"/>
        <v>0</v>
      </c>
      <c r="M55" s="127">
        <f t="shared" si="10"/>
        <v>0</v>
      </c>
      <c r="N55" s="106">
        <f t="shared" si="10"/>
        <v>0</v>
      </c>
      <c r="O55" s="286">
        <f t="shared" si="10"/>
        <v>0</v>
      </c>
      <c r="P55" s="107"/>
    </row>
    <row r="56" spans="1:16" hidden="1" x14ac:dyDescent="0.25">
      <c r="A56" s="32">
        <v>1111</v>
      </c>
      <c r="B56" s="52" t="s">
        <v>55</v>
      </c>
      <c r="C56" s="376">
        <f t="shared" si="4"/>
        <v>0</v>
      </c>
      <c r="D56" s="483"/>
      <c r="E56" s="483"/>
      <c r="F56" s="484">
        <f>D56+E56</f>
        <v>0</v>
      </c>
      <c r="G56" s="231"/>
      <c r="H56" s="55"/>
      <c r="I56" s="414">
        <f>G56+H56</f>
        <v>0</v>
      </c>
      <c r="J56" s="231"/>
      <c r="K56" s="414"/>
      <c r="L56" s="484">
        <f>J56+K56</f>
        <v>0</v>
      </c>
      <c r="M56" s="231"/>
      <c r="N56" s="55"/>
      <c r="O56" s="485">
        <f>N56+M56</f>
        <v>0</v>
      </c>
      <c r="P56" s="449"/>
    </row>
    <row r="57" spans="1:16" ht="24" customHeight="1" x14ac:dyDescent="0.25">
      <c r="A57" s="36">
        <v>1119</v>
      </c>
      <c r="B57" s="57" t="s">
        <v>56</v>
      </c>
      <c r="C57" s="311">
        <f t="shared" si="4"/>
        <v>625887</v>
      </c>
      <c r="D57" s="486">
        <f>179305+466</f>
        <v>179771</v>
      </c>
      <c r="E57" s="486"/>
      <c r="F57" s="487">
        <f>D57+E57</f>
        <v>179771</v>
      </c>
      <c r="G57" s="237">
        <f>3202+414236-1880+16854+14583-879</f>
        <v>446116</v>
      </c>
      <c r="H57" s="60"/>
      <c r="I57" s="415">
        <f>G57+H57</f>
        <v>446116</v>
      </c>
      <c r="J57" s="237"/>
      <c r="K57" s="415"/>
      <c r="L57" s="487">
        <f>J57+K57</f>
        <v>0</v>
      </c>
      <c r="M57" s="237"/>
      <c r="N57" s="60"/>
      <c r="O57" s="488">
        <f>N57+M57</f>
        <v>0</v>
      </c>
      <c r="P57" s="451"/>
    </row>
    <row r="58" spans="1:16" ht="23.25" customHeight="1" x14ac:dyDescent="0.25">
      <c r="A58" s="108">
        <v>1140</v>
      </c>
      <c r="B58" s="57" t="s">
        <v>57</v>
      </c>
      <c r="C58" s="311">
        <f t="shared" si="4"/>
        <v>73060</v>
      </c>
      <c r="D58" s="58">
        <f t="shared" ref="D58:O58" si="11">SUM(D59:D65)</f>
        <v>34781</v>
      </c>
      <c r="E58" s="58">
        <f t="shared" si="11"/>
        <v>0</v>
      </c>
      <c r="F58" s="311">
        <f t="shared" si="11"/>
        <v>34781</v>
      </c>
      <c r="G58" s="288">
        <f t="shared" si="11"/>
        <v>38279</v>
      </c>
      <c r="H58" s="109">
        <f t="shared" si="11"/>
        <v>0</v>
      </c>
      <c r="I58" s="137">
        <f t="shared" si="11"/>
        <v>38279</v>
      </c>
      <c r="J58" s="288">
        <f t="shared" si="11"/>
        <v>0</v>
      </c>
      <c r="K58" s="137">
        <f t="shared" si="11"/>
        <v>0</v>
      </c>
      <c r="L58" s="311">
        <f t="shared" si="11"/>
        <v>0</v>
      </c>
      <c r="M58" s="288">
        <f t="shared" si="11"/>
        <v>0</v>
      </c>
      <c r="N58" s="109">
        <f t="shared" si="11"/>
        <v>0</v>
      </c>
      <c r="O58" s="145">
        <f t="shared" si="11"/>
        <v>0</v>
      </c>
      <c r="P58" s="110"/>
    </row>
    <row r="59" spans="1:16" x14ac:dyDescent="0.25">
      <c r="A59" s="36">
        <v>1141</v>
      </c>
      <c r="B59" s="57" t="s">
        <v>58</v>
      </c>
      <c r="C59" s="311">
        <f t="shared" si="4"/>
        <v>3748</v>
      </c>
      <c r="D59" s="486">
        <v>3748</v>
      </c>
      <c r="E59" s="486"/>
      <c r="F59" s="487">
        <f t="shared" ref="F59:F66" si="12">D59+E59</f>
        <v>3748</v>
      </c>
      <c r="G59" s="237"/>
      <c r="H59" s="60"/>
      <c r="I59" s="415">
        <f t="shared" ref="I59:I66" si="13">G59+H59</f>
        <v>0</v>
      </c>
      <c r="J59" s="237"/>
      <c r="K59" s="415"/>
      <c r="L59" s="487">
        <f t="shared" ref="L59:L66" si="14">J59+K59</f>
        <v>0</v>
      </c>
      <c r="M59" s="237"/>
      <c r="N59" s="60"/>
      <c r="O59" s="488">
        <f t="shared" ref="O59:O66" si="15">N59+M59</f>
        <v>0</v>
      </c>
      <c r="P59" s="451"/>
    </row>
    <row r="60" spans="1:16" ht="24.75" customHeight="1" x14ac:dyDescent="0.25">
      <c r="A60" s="36">
        <v>1142</v>
      </c>
      <c r="B60" s="57" t="s">
        <v>59</v>
      </c>
      <c r="C60" s="311">
        <f t="shared" si="4"/>
        <v>922</v>
      </c>
      <c r="D60" s="486">
        <v>922</v>
      </c>
      <c r="E60" s="486"/>
      <c r="F60" s="487">
        <f t="shared" si="12"/>
        <v>922</v>
      </c>
      <c r="G60" s="237"/>
      <c r="H60" s="60"/>
      <c r="I60" s="415">
        <f t="shared" si="13"/>
        <v>0</v>
      </c>
      <c r="J60" s="237"/>
      <c r="K60" s="415"/>
      <c r="L60" s="487">
        <f t="shared" si="14"/>
        <v>0</v>
      </c>
      <c r="M60" s="237"/>
      <c r="N60" s="60"/>
      <c r="O60" s="488">
        <f t="shared" si="15"/>
        <v>0</v>
      </c>
      <c r="P60" s="451"/>
    </row>
    <row r="61" spans="1:16" ht="24" hidden="1" x14ac:dyDescent="0.25">
      <c r="A61" s="36">
        <v>1145</v>
      </c>
      <c r="B61" s="57" t="s">
        <v>60</v>
      </c>
      <c r="C61" s="311">
        <f t="shared" si="4"/>
        <v>0</v>
      </c>
      <c r="D61" s="486"/>
      <c r="E61" s="486"/>
      <c r="F61" s="487">
        <f t="shared" si="12"/>
        <v>0</v>
      </c>
      <c r="G61" s="237"/>
      <c r="H61" s="60"/>
      <c r="I61" s="415">
        <f t="shared" si="13"/>
        <v>0</v>
      </c>
      <c r="J61" s="237"/>
      <c r="K61" s="415"/>
      <c r="L61" s="487">
        <f t="shared" si="14"/>
        <v>0</v>
      </c>
      <c r="M61" s="237"/>
      <c r="N61" s="60"/>
      <c r="O61" s="488">
        <f t="shared" si="15"/>
        <v>0</v>
      </c>
      <c r="P61" s="451"/>
    </row>
    <row r="62" spans="1:16" ht="27.75" hidden="1" customHeight="1" x14ac:dyDescent="0.25">
      <c r="A62" s="36">
        <v>1146</v>
      </c>
      <c r="B62" s="57" t="s">
        <v>61</v>
      </c>
      <c r="C62" s="311">
        <f t="shared" si="4"/>
        <v>0</v>
      </c>
      <c r="D62" s="486">
        <v>0</v>
      </c>
      <c r="E62" s="486"/>
      <c r="F62" s="487">
        <f t="shared" si="12"/>
        <v>0</v>
      </c>
      <c r="G62" s="237"/>
      <c r="H62" s="60"/>
      <c r="I62" s="415">
        <f t="shared" si="13"/>
        <v>0</v>
      </c>
      <c r="J62" s="237"/>
      <c r="K62" s="415"/>
      <c r="L62" s="487">
        <f t="shared" si="14"/>
        <v>0</v>
      </c>
      <c r="M62" s="237"/>
      <c r="N62" s="60"/>
      <c r="O62" s="488">
        <f t="shared" si="15"/>
        <v>0</v>
      </c>
      <c r="P62" s="451"/>
    </row>
    <row r="63" spans="1:16" x14ac:dyDescent="0.25">
      <c r="A63" s="36">
        <v>1147</v>
      </c>
      <c r="B63" s="57" t="s">
        <v>62</v>
      </c>
      <c r="C63" s="311">
        <f t="shared" si="4"/>
        <v>5779</v>
      </c>
      <c r="D63" s="486">
        <v>3020</v>
      </c>
      <c r="E63" s="486"/>
      <c r="F63" s="487">
        <f t="shared" si="12"/>
        <v>3020</v>
      </c>
      <c r="G63" s="237">
        <f>1880+879</f>
        <v>2759</v>
      </c>
      <c r="H63" s="60"/>
      <c r="I63" s="415">
        <f t="shared" si="13"/>
        <v>2759</v>
      </c>
      <c r="J63" s="237"/>
      <c r="K63" s="415"/>
      <c r="L63" s="487">
        <f t="shared" si="14"/>
        <v>0</v>
      </c>
      <c r="M63" s="237"/>
      <c r="N63" s="60"/>
      <c r="O63" s="488">
        <f t="shared" si="15"/>
        <v>0</v>
      </c>
      <c r="P63" s="451"/>
    </row>
    <row r="64" spans="1:16" x14ac:dyDescent="0.25">
      <c r="A64" s="36">
        <v>1148</v>
      </c>
      <c r="B64" s="57" t="s">
        <v>63</v>
      </c>
      <c r="C64" s="311">
        <f t="shared" si="4"/>
        <v>23929</v>
      </c>
      <c r="D64" s="486">
        <v>23929</v>
      </c>
      <c r="E64" s="486"/>
      <c r="F64" s="487">
        <f t="shared" si="12"/>
        <v>23929</v>
      </c>
      <c r="G64" s="237"/>
      <c r="H64" s="60"/>
      <c r="I64" s="415">
        <f t="shared" si="13"/>
        <v>0</v>
      </c>
      <c r="J64" s="237"/>
      <c r="K64" s="415"/>
      <c r="L64" s="487">
        <f t="shared" si="14"/>
        <v>0</v>
      </c>
      <c r="M64" s="237"/>
      <c r="N64" s="60"/>
      <c r="O64" s="488">
        <f t="shared" si="15"/>
        <v>0</v>
      </c>
      <c r="P64" s="451"/>
    </row>
    <row r="65" spans="1:16" ht="25.5" customHeight="1" x14ac:dyDescent="0.25">
      <c r="A65" s="36">
        <v>1149</v>
      </c>
      <c r="B65" s="57" t="s">
        <v>64</v>
      </c>
      <c r="C65" s="311">
        <f t="shared" si="4"/>
        <v>38682</v>
      </c>
      <c r="D65" s="486">
        <v>3162</v>
      </c>
      <c r="E65" s="486"/>
      <c r="F65" s="487">
        <f t="shared" si="12"/>
        <v>3162</v>
      </c>
      <c r="G65" s="237">
        <f>31644+2364+1512</f>
        <v>35520</v>
      </c>
      <c r="H65" s="60"/>
      <c r="I65" s="415">
        <f t="shared" si="13"/>
        <v>35520</v>
      </c>
      <c r="J65" s="237"/>
      <c r="K65" s="415"/>
      <c r="L65" s="487">
        <f t="shared" si="14"/>
        <v>0</v>
      </c>
      <c r="M65" s="237"/>
      <c r="N65" s="60"/>
      <c r="O65" s="488">
        <f t="shared" si="15"/>
        <v>0</v>
      </c>
      <c r="P65" s="451"/>
    </row>
    <row r="66" spans="1:16" ht="36" x14ac:dyDescent="0.25">
      <c r="A66" s="105">
        <v>1150</v>
      </c>
      <c r="B66" s="78" t="s">
        <v>65</v>
      </c>
      <c r="C66" s="380">
        <f t="shared" si="4"/>
        <v>1275</v>
      </c>
      <c r="D66" s="489">
        <v>1275</v>
      </c>
      <c r="E66" s="489"/>
      <c r="F66" s="490">
        <f t="shared" si="12"/>
        <v>1275</v>
      </c>
      <c r="G66" s="289"/>
      <c r="H66" s="111"/>
      <c r="I66" s="416">
        <f t="shared" si="13"/>
        <v>0</v>
      </c>
      <c r="J66" s="289"/>
      <c r="K66" s="416"/>
      <c r="L66" s="490">
        <f t="shared" si="14"/>
        <v>0</v>
      </c>
      <c r="M66" s="289"/>
      <c r="N66" s="111"/>
      <c r="O66" s="491">
        <f t="shared" si="15"/>
        <v>0</v>
      </c>
      <c r="P66" s="492"/>
    </row>
    <row r="67" spans="1:16" ht="36" x14ac:dyDescent="0.25">
      <c r="A67" s="44">
        <v>1200</v>
      </c>
      <c r="B67" s="103" t="s">
        <v>66</v>
      </c>
      <c r="C67" s="375">
        <f t="shared" si="4"/>
        <v>211699</v>
      </c>
      <c r="D67" s="45">
        <f t="shared" ref="D67:O67" si="16">SUM(D68:D69)</f>
        <v>94692</v>
      </c>
      <c r="E67" s="45">
        <f t="shared" si="16"/>
        <v>0</v>
      </c>
      <c r="F67" s="375">
        <f t="shared" si="16"/>
        <v>94692</v>
      </c>
      <c r="G67" s="227">
        <f t="shared" si="16"/>
        <v>117007</v>
      </c>
      <c r="H67" s="50">
        <f t="shared" si="16"/>
        <v>0</v>
      </c>
      <c r="I67" s="412">
        <f t="shared" si="16"/>
        <v>117007</v>
      </c>
      <c r="J67" s="227">
        <f t="shared" si="16"/>
        <v>0</v>
      </c>
      <c r="K67" s="412">
        <f t="shared" si="16"/>
        <v>0</v>
      </c>
      <c r="L67" s="375">
        <f t="shared" si="16"/>
        <v>0</v>
      </c>
      <c r="M67" s="227">
        <f t="shared" si="16"/>
        <v>0</v>
      </c>
      <c r="N67" s="50">
        <f t="shared" si="16"/>
        <v>0</v>
      </c>
      <c r="O67" s="283">
        <f t="shared" si="16"/>
        <v>0</v>
      </c>
      <c r="P67" s="112"/>
    </row>
    <row r="68" spans="1:16" ht="24" x14ac:dyDescent="0.25">
      <c r="A68" s="164">
        <v>1210</v>
      </c>
      <c r="B68" s="52" t="s">
        <v>67</v>
      </c>
      <c r="C68" s="376">
        <f t="shared" si="4"/>
        <v>171271</v>
      </c>
      <c r="D68" s="483">
        <f>58248+110-1451-214</f>
        <v>56693</v>
      </c>
      <c r="E68" s="483">
        <v>-214</v>
      </c>
      <c r="F68" s="484">
        <f>D68+E68</f>
        <v>56479</v>
      </c>
      <c r="G68" s="231">
        <f>756+105631+4541+3864</f>
        <v>114792</v>
      </c>
      <c r="H68" s="55"/>
      <c r="I68" s="414">
        <f>G68+H68</f>
        <v>114792</v>
      </c>
      <c r="J68" s="231"/>
      <c r="K68" s="414"/>
      <c r="L68" s="484">
        <f>J68+K68</f>
        <v>0</v>
      </c>
      <c r="M68" s="231"/>
      <c r="N68" s="55"/>
      <c r="O68" s="485">
        <f>N68+M68</f>
        <v>0</v>
      </c>
      <c r="P68" s="449"/>
    </row>
    <row r="69" spans="1:16" ht="24" x14ac:dyDescent="0.25">
      <c r="A69" s="108">
        <v>1220</v>
      </c>
      <c r="B69" s="57" t="s">
        <v>68</v>
      </c>
      <c r="C69" s="311">
        <f t="shared" si="4"/>
        <v>40428</v>
      </c>
      <c r="D69" s="58">
        <f t="shared" ref="D69:O69" si="17">SUM(D70:D74)</f>
        <v>37999</v>
      </c>
      <c r="E69" s="58">
        <f t="shared" si="17"/>
        <v>214</v>
      </c>
      <c r="F69" s="311">
        <f t="shared" si="17"/>
        <v>38213</v>
      </c>
      <c r="G69" s="288">
        <f t="shared" si="17"/>
        <v>2215</v>
      </c>
      <c r="H69" s="109">
        <f t="shared" si="17"/>
        <v>0</v>
      </c>
      <c r="I69" s="137">
        <f t="shared" si="17"/>
        <v>2215</v>
      </c>
      <c r="J69" s="288">
        <f t="shared" si="17"/>
        <v>0</v>
      </c>
      <c r="K69" s="137">
        <f t="shared" si="17"/>
        <v>0</v>
      </c>
      <c r="L69" s="311">
        <f t="shared" si="17"/>
        <v>0</v>
      </c>
      <c r="M69" s="288">
        <f t="shared" si="17"/>
        <v>0</v>
      </c>
      <c r="N69" s="109">
        <f t="shared" si="17"/>
        <v>0</v>
      </c>
      <c r="O69" s="145">
        <f t="shared" si="17"/>
        <v>0</v>
      </c>
      <c r="P69" s="110"/>
    </row>
    <row r="70" spans="1:16" ht="60" x14ac:dyDescent="0.25">
      <c r="A70" s="36">
        <v>1221</v>
      </c>
      <c r="B70" s="57" t="s">
        <v>69</v>
      </c>
      <c r="C70" s="311">
        <f t="shared" si="4"/>
        <v>27620</v>
      </c>
      <c r="D70" s="486">
        <v>25405</v>
      </c>
      <c r="E70" s="486"/>
      <c r="F70" s="487">
        <f>D70+E70</f>
        <v>25405</v>
      </c>
      <c r="G70" s="237">
        <f>1900+30+285</f>
        <v>2215</v>
      </c>
      <c r="H70" s="60"/>
      <c r="I70" s="415">
        <f>G70+H70</f>
        <v>2215</v>
      </c>
      <c r="J70" s="237"/>
      <c r="K70" s="415"/>
      <c r="L70" s="487">
        <f>J70+K70</f>
        <v>0</v>
      </c>
      <c r="M70" s="237"/>
      <c r="N70" s="60"/>
      <c r="O70" s="488">
        <f>N70+M70</f>
        <v>0</v>
      </c>
      <c r="P70" s="451"/>
    </row>
    <row r="71" spans="1:16" hidden="1" x14ac:dyDescent="0.25">
      <c r="A71" s="36">
        <v>1223</v>
      </c>
      <c r="B71" s="57" t="s">
        <v>70</v>
      </c>
      <c r="C71" s="311">
        <f t="shared" si="4"/>
        <v>0</v>
      </c>
      <c r="D71" s="486"/>
      <c r="E71" s="486"/>
      <c r="F71" s="487">
        <f>D71+E71</f>
        <v>0</v>
      </c>
      <c r="G71" s="237"/>
      <c r="H71" s="60"/>
      <c r="I71" s="415">
        <f>G71+H71</f>
        <v>0</v>
      </c>
      <c r="J71" s="237"/>
      <c r="K71" s="415"/>
      <c r="L71" s="487">
        <f>J71+K71</f>
        <v>0</v>
      </c>
      <c r="M71" s="237"/>
      <c r="N71" s="60"/>
      <c r="O71" s="488">
        <f>N71+M71</f>
        <v>0</v>
      </c>
      <c r="P71" s="451"/>
    </row>
    <row r="72" spans="1:16" hidden="1" x14ac:dyDescent="0.25">
      <c r="A72" s="36">
        <v>1225</v>
      </c>
      <c r="B72" s="57" t="s">
        <v>71</v>
      </c>
      <c r="C72" s="311">
        <f t="shared" si="4"/>
        <v>0</v>
      </c>
      <c r="D72" s="486"/>
      <c r="E72" s="486"/>
      <c r="F72" s="487">
        <f>D72+E72</f>
        <v>0</v>
      </c>
      <c r="G72" s="237"/>
      <c r="H72" s="60"/>
      <c r="I72" s="415">
        <f>G72+H72</f>
        <v>0</v>
      </c>
      <c r="J72" s="237"/>
      <c r="K72" s="415"/>
      <c r="L72" s="487">
        <f>J72+K72</f>
        <v>0</v>
      </c>
      <c r="M72" s="237"/>
      <c r="N72" s="60"/>
      <c r="O72" s="488">
        <f>N72+M72</f>
        <v>0</v>
      </c>
      <c r="P72" s="451"/>
    </row>
    <row r="73" spans="1:16" ht="36" x14ac:dyDescent="0.25">
      <c r="A73" s="36">
        <v>1227</v>
      </c>
      <c r="B73" s="57" t="s">
        <v>72</v>
      </c>
      <c r="C73" s="311">
        <f t="shared" si="4"/>
        <v>11952</v>
      </c>
      <c r="D73" s="486">
        <v>11952</v>
      </c>
      <c r="E73" s="486"/>
      <c r="F73" s="487">
        <f>D73+E73</f>
        <v>11952</v>
      </c>
      <c r="G73" s="237"/>
      <c r="H73" s="60"/>
      <c r="I73" s="415">
        <f>G73+H73</f>
        <v>0</v>
      </c>
      <c r="J73" s="237"/>
      <c r="K73" s="415"/>
      <c r="L73" s="487">
        <f>J73+K73</f>
        <v>0</v>
      </c>
      <c r="M73" s="237"/>
      <c r="N73" s="60"/>
      <c r="O73" s="488">
        <f>N73+M73</f>
        <v>0</v>
      </c>
      <c r="P73" s="451"/>
    </row>
    <row r="74" spans="1:16" ht="60" x14ac:dyDescent="0.25">
      <c r="A74" s="36">
        <v>1228</v>
      </c>
      <c r="B74" s="57" t="s">
        <v>73</v>
      </c>
      <c r="C74" s="311">
        <f t="shared" si="4"/>
        <v>856</v>
      </c>
      <c r="D74" s="486">
        <f>428+214</f>
        <v>642</v>
      </c>
      <c r="E74" s="486">
        <v>214</v>
      </c>
      <c r="F74" s="487">
        <f>D74+E74</f>
        <v>856</v>
      </c>
      <c r="G74" s="237"/>
      <c r="H74" s="60"/>
      <c r="I74" s="415">
        <f>G74+H74</f>
        <v>0</v>
      </c>
      <c r="J74" s="237"/>
      <c r="K74" s="415"/>
      <c r="L74" s="487">
        <f>J74+K74</f>
        <v>0</v>
      </c>
      <c r="M74" s="237"/>
      <c r="N74" s="60"/>
      <c r="O74" s="488">
        <f>N74+M74</f>
        <v>0</v>
      </c>
      <c r="P74" s="451"/>
    </row>
    <row r="75" spans="1:16" x14ac:dyDescent="0.25">
      <c r="A75" s="475">
        <v>2000</v>
      </c>
      <c r="B75" s="475" t="s">
        <v>74</v>
      </c>
      <c r="C75" s="476">
        <f t="shared" si="4"/>
        <v>119691</v>
      </c>
      <c r="D75" s="477">
        <f t="shared" ref="D75:O75" si="18">SUM(D76,D83,D130,D164,D165,D172)</f>
        <v>98310</v>
      </c>
      <c r="E75" s="477">
        <f t="shared" si="18"/>
        <v>0</v>
      </c>
      <c r="F75" s="476">
        <f t="shared" si="18"/>
        <v>98310</v>
      </c>
      <c r="G75" s="478">
        <f t="shared" si="18"/>
        <v>0</v>
      </c>
      <c r="H75" s="479">
        <f t="shared" si="18"/>
        <v>0</v>
      </c>
      <c r="I75" s="480">
        <f t="shared" si="18"/>
        <v>0</v>
      </c>
      <c r="J75" s="478">
        <f t="shared" si="18"/>
        <v>21381</v>
      </c>
      <c r="K75" s="480">
        <f t="shared" si="18"/>
        <v>0</v>
      </c>
      <c r="L75" s="476">
        <f t="shared" si="18"/>
        <v>21381</v>
      </c>
      <c r="M75" s="478">
        <f t="shared" si="18"/>
        <v>0</v>
      </c>
      <c r="N75" s="479">
        <f t="shared" si="18"/>
        <v>0</v>
      </c>
      <c r="O75" s="481">
        <f t="shared" si="18"/>
        <v>0</v>
      </c>
      <c r="P75" s="482"/>
    </row>
    <row r="76" spans="1:16" ht="24" hidden="1" x14ac:dyDescent="0.25">
      <c r="A76" s="44">
        <v>2100</v>
      </c>
      <c r="B76" s="103" t="s">
        <v>75</v>
      </c>
      <c r="C76" s="375">
        <f t="shared" si="4"/>
        <v>0</v>
      </c>
      <c r="D76" s="45">
        <f t="shared" ref="D76:O76" si="19">SUM(D77,D80)</f>
        <v>0</v>
      </c>
      <c r="E76" s="45">
        <f t="shared" si="19"/>
        <v>0</v>
      </c>
      <c r="F76" s="375">
        <f t="shared" si="19"/>
        <v>0</v>
      </c>
      <c r="G76" s="227">
        <f t="shared" si="19"/>
        <v>0</v>
      </c>
      <c r="H76" s="50">
        <f t="shared" si="19"/>
        <v>0</v>
      </c>
      <c r="I76" s="412">
        <f t="shared" si="19"/>
        <v>0</v>
      </c>
      <c r="J76" s="227">
        <f t="shared" si="19"/>
        <v>0</v>
      </c>
      <c r="K76" s="412">
        <f t="shared" si="19"/>
        <v>0</v>
      </c>
      <c r="L76" s="375">
        <f t="shared" si="19"/>
        <v>0</v>
      </c>
      <c r="M76" s="227">
        <f t="shared" si="19"/>
        <v>0</v>
      </c>
      <c r="N76" s="50">
        <f t="shared" si="19"/>
        <v>0</v>
      </c>
      <c r="O76" s="283">
        <f t="shared" si="19"/>
        <v>0</v>
      </c>
      <c r="P76" s="112"/>
    </row>
    <row r="77" spans="1:16" ht="24" hidden="1" x14ac:dyDescent="0.25">
      <c r="A77" s="164">
        <v>2110</v>
      </c>
      <c r="B77" s="52" t="s">
        <v>76</v>
      </c>
      <c r="C77" s="376">
        <f t="shared" si="4"/>
        <v>0</v>
      </c>
      <c r="D77" s="53">
        <f t="shared" ref="D77:O77" si="20">SUM(D78:D79)</f>
        <v>0</v>
      </c>
      <c r="E77" s="53">
        <f t="shared" si="20"/>
        <v>0</v>
      </c>
      <c r="F77" s="376">
        <f t="shared" si="20"/>
        <v>0</v>
      </c>
      <c r="G77" s="291">
        <f t="shared" si="20"/>
        <v>0</v>
      </c>
      <c r="H77" s="113">
        <f t="shared" si="20"/>
        <v>0</v>
      </c>
      <c r="I77" s="136">
        <f t="shared" si="20"/>
        <v>0</v>
      </c>
      <c r="J77" s="291">
        <f t="shared" si="20"/>
        <v>0</v>
      </c>
      <c r="K77" s="136">
        <f t="shared" si="20"/>
        <v>0</v>
      </c>
      <c r="L77" s="376">
        <f t="shared" si="20"/>
        <v>0</v>
      </c>
      <c r="M77" s="291">
        <f t="shared" si="20"/>
        <v>0</v>
      </c>
      <c r="N77" s="113">
        <f t="shared" si="20"/>
        <v>0</v>
      </c>
      <c r="O77" s="287">
        <f t="shared" si="20"/>
        <v>0</v>
      </c>
      <c r="P77" s="114"/>
    </row>
    <row r="78" spans="1:16" hidden="1" x14ac:dyDescent="0.25">
      <c r="A78" s="36">
        <v>2111</v>
      </c>
      <c r="B78" s="57" t="s">
        <v>77</v>
      </c>
      <c r="C78" s="311">
        <f t="shared" si="4"/>
        <v>0</v>
      </c>
      <c r="D78" s="486"/>
      <c r="E78" s="486"/>
      <c r="F78" s="487">
        <f>D78+E78</f>
        <v>0</v>
      </c>
      <c r="G78" s="237"/>
      <c r="H78" s="60"/>
      <c r="I78" s="415">
        <f>G78+H78</f>
        <v>0</v>
      </c>
      <c r="J78" s="237"/>
      <c r="K78" s="415"/>
      <c r="L78" s="487">
        <f>J78+K78</f>
        <v>0</v>
      </c>
      <c r="M78" s="237"/>
      <c r="N78" s="60"/>
      <c r="O78" s="488">
        <f>N78+M78</f>
        <v>0</v>
      </c>
      <c r="P78" s="451"/>
    </row>
    <row r="79" spans="1:16" ht="24" hidden="1" x14ac:dyDescent="0.25">
      <c r="A79" s="36">
        <v>2112</v>
      </c>
      <c r="B79" s="57" t="s">
        <v>78</v>
      </c>
      <c r="C79" s="311">
        <f t="shared" si="4"/>
        <v>0</v>
      </c>
      <c r="D79" s="486"/>
      <c r="E79" s="486"/>
      <c r="F79" s="487">
        <f>D79+E79</f>
        <v>0</v>
      </c>
      <c r="G79" s="237"/>
      <c r="H79" s="60"/>
      <c r="I79" s="415">
        <f>G79+H79</f>
        <v>0</v>
      </c>
      <c r="J79" s="237"/>
      <c r="K79" s="415"/>
      <c r="L79" s="487">
        <f>J79+K79</f>
        <v>0</v>
      </c>
      <c r="M79" s="237"/>
      <c r="N79" s="60"/>
      <c r="O79" s="488">
        <f>N79+M79</f>
        <v>0</v>
      </c>
      <c r="P79" s="451"/>
    </row>
    <row r="80" spans="1:16" ht="24" hidden="1" x14ac:dyDescent="0.25">
      <c r="A80" s="108">
        <v>2120</v>
      </c>
      <c r="B80" s="57" t="s">
        <v>79</v>
      </c>
      <c r="C80" s="311">
        <f t="shared" si="4"/>
        <v>0</v>
      </c>
      <c r="D80" s="58">
        <f t="shared" ref="D80:O80" si="21">SUM(D81:D82)</f>
        <v>0</v>
      </c>
      <c r="E80" s="58">
        <f t="shared" si="21"/>
        <v>0</v>
      </c>
      <c r="F80" s="311">
        <f t="shared" si="21"/>
        <v>0</v>
      </c>
      <c r="G80" s="288">
        <f t="shared" si="21"/>
        <v>0</v>
      </c>
      <c r="H80" s="109">
        <f t="shared" si="21"/>
        <v>0</v>
      </c>
      <c r="I80" s="137">
        <f t="shared" si="21"/>
        <v>0</v>
      </c>
      <c r="J80" s="288">
        <f t="shared" si="21"/>
        <v>0</v>
      </c>
      <c r="K80" s="137">
        <f t="shared" si="21"/>
        <v>0</v>
      </c>
      <c r="L80" s="311">
        <f t="shared" si="21"/>
        <v>0</v>
      </c>
      <c r="M80" s="288">
        <f t="shared" si="21"/>
        <v>0</v>
      </c>
      <c r="N80" s="109">
        <f t="shared" si="21"/>
        <v>0</v>
      </c>
      <c r="O80" s="145">
        <f t="shared" si="21"/>
        <v>0</v>
      </c>
      <c r="P80" s="110"/>
    </row>
    <row r="81" spans="1:16" hidden="1" x14ac:dyDescent="0.25">
      <c r="A81" s="36">
        <v>2121</v>
      </c>
      <c r="B81" s="57" t="s">
        <v>77</v>
      </c>
      <c r="C81" s="311">
        <f t="shared" si="4"/>
        <v>0</v>
      </c>
      <c r="D81" s="486"/>
      <c r="E81" s="486"/>
      <c r="F81" s="487">
        <f>D81+E81</f>
        <v>0</v>
      </c>
      <c r="G81" s="237"/>
      <c r="H81" s="60"/>
      <c r="I81" s="415">
        <f>G81+H81</f>
        <v>0</v>
      </c>
      <c r="J81" s="237"/>
      <c r="K81" s="415"/>
      <c r="L81" s="487">
        <f>J81+K81</f>
        <v>0</v>
      </c>
      <c r="M81" s="237"/>
      <c r="N81" s="60"/>
      <c r="O81" s="488">
        <f>N81+M81</f>
        <v>0</v>
      </c>
      <c r="P81" s="451"/>
    </row>
    <row r="82" spans="1:16" ht="24" hidden="1" x14ac:dyDescent="0.25">
      <c r="A82" s="36">
        <v>2122</v>
      </c>
      <c r="B82" s="57" t="s">
        <v>78</v>
      </c>
      <c r="C82" s="311">
        <f t="shared" si="4"/>
        <v>0</v>
      </c>
      <c r="D82" s="486"/>
      <c r="E82" s="486"/>
      <c r="F82" s="487">
        <f>D82+E82</f>
        <v>0</v>
      </c>
      <c r="G82" s="237"/>
      <c r="H82" s="60"/>
      <c r="I82" s="415">
        <f>G82+H82</f>
        <v>0</v>
      </c>
      <c r="J82" s="237"/>
      <c r="K82" s="415"/>
      <c r="L82" s="487">
        <f>J82+K82</f>
        <v>0</v>
      </c>
      <c r="M82" s="237"/>
      <c r="N82" s="60"/>
      <c r="O82" s="488">
        <f>N82+M82</f>
        <v>0</v>
      </c>
      <c r="P82" s="451"/>
    </row>
    <row r="83" spans="1:16" x14ac:dyDescent="0.25">
      <c r="A83" s="44">
        <v>2200</v>
      </c>
      <c r="B83" s="103" t="s">
        <v>80</v>
      </c>
      <c r="C83" s="375">
        <f t="shared" si="4"/>
        <v>87052</v>
      </c>
      <c r="D83" s="45">
        <f t="shared" ref="D83:O83" si="22">SUM(D84,D89,D95,D103,D112,D116,D122,D128)</f>
        <v>70431</v>
      </c>
      <c r="E83" s="45">
        <f t="shared" si="22"/>
        <v>0</v>
      </c>
      <c r="F83" s="375">
        <f t="shared" si="22"/>
        <v>70431</v>
      </c>
      <c r="G83" s="227">
        <f t="shared" si="22"/>
        <v>0</v>
      </c>
      <c r="H83" s="50">
        <f t="shared" si="22"/>
        <v>0</v>
      </c>
      <c r="I83" s="412">
        <f t="shared" si="22"/>
        <v>0</v>
      </c>
      <c r="J83" s="227">
        <f t="shared" si="22"/>
        <v>16621</v>
      </c>
      <c r="K83" s="412">
        <f t="shared" si="22"/>
        <v>0</v>
      </c>
      <c r="L83" s="375">
        <f t="shared" si="22"/>
        <v>16621</v>
      </c>
      <c r="M83" s="319">
        <f t="shared" si="22"/>
        <v>0</v>
      </c>
      <c r="N83" s="50">
        <f t="shared" si="22"/>
        <v>0</v>
      </c>
      <c r="O83" s="283">
        <f t="shared" si="22"/>
        <v>0</v>
      </c>
      <c r="P83" s="112"/>
    </row>
    <row r="84" spans="1:16" ht="24" x14ac:dyDescent="0.25">
      <c r="A84" s="105">
        <v>2210</v>
      </c>
      <c r="B84" s="78" t="s">
        <v>81</v>
      </c>
      <c r="C84" s="380">
        <f t="shared" si="4"/>
        <v>1634</v>
      </c>
      <c r="D84" s="82">
        <f t="shared" ref="D84:O84" si="23">SUM(D85:D88)</f>
        <v>1598</v>
      </c>
      <c r="E84" s="82">
        <f t="shared" si="23"/>
        <v>0</v>
      </c>
      <c r="F84" s="380">
        <f t="shared" si="23"/>
        <v>1598</v>
      </c>
      <c r="G84" s="127">
        <f t="shared" si="23"/>
        <v>0</v>
      </c>
      <c r="H84" s="106">
        <f t="shared" si="23"/>
        <v>0</v>
      </c>
      <c r="I84" s="413">
        <f t="shared" si="23"/>
        <v>0</v>
      </c>
      <c r="J84" s="127">
        <f t="shared" si="23"/>
        <v>36</v>
      </c>
      <c r="K84" s="413">
        <f t="shared" si="23"/>
        <v>0</v>
      </c>
      <c r="L84" s="380">
        <f t="shared" si="23"/>
        <v>36</v>
      </c>
      <c r="M84" s="127">
        <f t="shared" si="23"/>
        <v>0</v>
      </c>
      <c r="N84" s="106">
        <f t="shared" si="23"/>
        <v>0</v>
      </c>
      <c r="O84" s="286">
        <f t="shared" si="23"/>
        <v>0</v>
      </c>
      <c r="P84" s="107"/>
    </row>
    <row r="85" spans="1:16" ht="24" hidden="1" x14ac:dyDescent="0.25">
      <c r="A85" s="32">
        <v>2211</v>
      </c>
      <c r="B85" s="52" t="s">
        <v>82</v>
      </c>
      <c r="C85" s="376">
        <f t="shared" si="4"/>
        <v>0</v>
      </c>
      <c r="D85" s="483"/>
      <c r="E85" s="483"/>
      <c r="F85" s="484">
        <f>D85+E85</f>
        <v>0</v>
      </c>
      <c r="G85" s="231"/>
      <c r="H85" s="55"/>
      <c r="I85" s="414">
        <f>G85+H85</f>
        <v>0</v>
      </c>
      <c r="J85" s="231"/>
      <c r="K85" s="414"/>
      <c r="L85" s="484">
        <f>J85+K85</f>
        <v>0</v>
      </c>
      <c r="M85" s="231"/>
      <c r="N85" s="55"/>
      <c r="O85" s="485">
        <f>N85+M85</f>
        <v>0</v>
      </c>
      <c r="P85" s="449"/>
    </row>
    <row r="86" spans="1:16" ht="36" x14ac:dyDescent="0.25">
      <c r="A86" s="36">
        <v>2212</v>
      </c>
      <c r="B86" s="57" t="s">
        <v>83</v>
      </c>
      <c r="C86" s="311">
        <f t="shared" si="4"/>
        <v>1271</v>
      </c>
      <c r="D86" s="486">
        <v>1271</v>
      </c>
      <c r="E86" s="486"/>
      <c r="F86" s="487">
        <f>D86+E86</f>
        <v>1271</v>
      </c>
      <c r="G86" s="237"/>
      <c r="H86" s="60"/>
      <c r="I86" s="415">
        <f>G86+H86</f>
        <v>0</v>
      </c>
      <c r="J86" s="237"/>
      <c r="K86" s="415"/>
      <c r="L86" s="487">
        <f>J86+K86</f>
        <v>0</v>
      </c>
      <c r="M86" s="237"/>
      <c r="N86" s="60"/>
      <c r="O86" s="488">
        <f>N86+M86</f>
        <v>0</v>
      </c>
      <c r="P86" s="451"/>
    </row>
    <row r="87" spans="1:16" ht="24" x14ac:dyDescent="0.25">
      <c r="A87" s="36">
        <v>2214</v>
      </c>
      <c r="B87" s="57" t="s">
        <v>84</v>
      </c>
      <c r="C87" s="311">
        <f t="shared" si="4"/>
        <v>291</v>
      </c>
      <c r="D87" s="486">
        <v>291</v>
      </c>
      <c r="E87" s="486"/>
      <c r="F87" s="487">
        <f>D87+E87</f>
        <v>291</v>
      </c>
      <c r="G87" s="237"/>
      <c r="H87" s="60"/>
      <c r="I87" s="415">
        <f>G87+H87</f>
        <v>0</v>
      </c>
      <c r="J87" s="237"/>
      <c r="K87" s="415"/>
      <c r="L87" s="487">
        <f>J87+K87</f>
        <v>0</v>
      </c>
      <c r="M87" s="237"/>
      <c r="N87" s="60"/>
      <c r="O87" s="488">
        <f>N87+M87</f>
        <v>0</v>
      </c>
      <c r="P87" s="451"/>
    </row>
    <row r="88" spans="1:16" x14ac:dyDescent="0.25">
      <c r="A88" s="36">
        <v>2219</v>
      </c>
      <c r="B88" s="57" t="s">
        <v>85</v>
      </c>
      <c r="C88" s="311">
        <f t="shared" si="4"/>
        <v>72</v>
      </c>
      <c r="D88" s="486">
        <v>36</v>
      </c>
      <c r="E88" s="486"/>
      <c r="F88" s="487">
        <f>D88+E88</f>
        <v>36</v>
      </c>
      <c r="G88" s="237"/>
      <c r="H88" s="60"/>
      <c r="I88" s="415">
        <f>G88+H88</f>
        <v>0</v>
      </c>
      <c r="J88" s="237">
        <v>36</v>
      </c>
      <c r="K88" s="415"/>
      <c r="L88" s="487">
        <f>J88+K88</f>
        <v>36</v>
      </c>
      <c r="M88" s="237"/>
      <c r="N88" s="60"/>
      <c r="O88" s="488">
        <f>N88+M88</f>
        <v>0</v>
      </c>
      <c r="P88" s="451"/>
    </row>
    <row r="89" spans="1:16" ht="24" x14ac:dyDescent="0.25">
      <c r="A89" s="108">
        <v>2220</v>
      </c>
      <c r="B89" s="57" t="s">
        <v>86</v>
      </c>
      <c r="C89" s="311">
        <f t="shared" si="4"/>
        <v>72717</v>
      </c>
      <c r="D89" s="58">
        <f t="shared" ref="D89:O89" si="24">SUM(D90:D94)</f>
        <v>56340</v>
      </c>
      <c r="E89" s="58">
        <f t="shared" si="24"/>
        <v>0</v>
      </c>
      <c r="F89" s="311">
        <f t="shared" si="24"/>
        <v>56340</v>
      </c>
      <c r="G89" s="288">
        <f t="shared" si="24"/>
        <v>0</v>
      </c>
      <c r="H89" s="109">
        <f t="shared" si="24"/>
        <v>0</v>
      </c>
      <c r="I89" s="137">
        <f t="shared" si="24"/>
        <v>0</v>
      </c>
      <c r="J89" s="288">
        <f t="shared" si="24"/>
        <v>16377</v>
      </c>
      <c r="K89" s="137">
        <f t="shared" si="24"/>
        <v>0</v>
      </c>
      <c r="L89" s="311">
        <f t="shared" si="24"/>
        <v>16377</v>
      </c>
      <c r="M89" s="288">
        <f t="shared" si="24"/>
        <v>0</v>
      </c>
      <c r="N89" s="109">
        <f t="shared" si="24"/>
        <v>0</v>
      </c>
      <c r="O89" s="145">
        <f t="shared" si="24"/>
        <v>0</v>
      </c>
      <c r="P89" s="110"/>
    </row>
    <row r="90" spans="1:16" x14ac:dyDescent="0.25">
      <c r="A90" s="36">
        <v>2221</v>
      </c>
      <c r="B90" s="57" t="s">
        <v>87</v>
      </c>
      <c r="C90" s="311">
        <f t="shared" si="4"/>
        <v>45771</v>
      </c>
      <c r="D90" s="486">
        <v>40363</v>
      </c>
      <c r="E90" s="486"/>
      <c r="F90" s="487">
        <f>D90+E90</f>
        <v>40363</v>
      </c>
      <c r="G90" s="237"/>
      <c r="H90" s="60"/>
      <c r="I90" s="415">
        <f>G90+H90</f>
        <v>0</v>
      </c>
      <c r="J90" s="237">
        <f>5041+367</f>
        <v>5408</v>
      </c>
      <c r="K90" s="415"/>
      <c r="L90" s="487">
        <f>J90+K90</f>
        <v>5408</v>
      </c>
      <c r="M90" s="237"/>
      <c r="N90" s="60"/>
      <c r="O90" s="488">
        <f>N90+M90</f>
        <v>0</v>
      </c>
      <c r="P90" s="451"/>
    </row>
    <row r="91" spans="1:16" x14ac:dyDescent="0.25">
      <c r="A91" s="36">
        <v>2222</v>
      </c>
      <c r="B91" s="57" t="s">
        <v>88</v>
      </c>
      <c r="C91" s="311">
        <f t="shared" si="4"/>
        <v>7210</v>
      </c>
      <c r="D91" s="486">
        <v>4434</v>
      </c>
      <c r="E91" s="486"/>
      <c r="F91" s="487">
        <f>D91+E91</f>
        <v>4434</v>
      </c>
      <c r="G91" s="237"/>
      <c r="H91" s="60"/>
      <c r="I91" s="415">
        <f>G91+H91</f>
        <v>0</v>
      </c>
      <c r="J91" s="237">
        <v>2776</v>
      </c>
      <c r="K91" s="415"/>
      <c r="L91" s="487">
        <f>J91+K91</f>
        <v>2776</v>
      </c>
      <c r="M91" s="237"/>
      <c r="N91" s="60"/>
      <c r="O91" s="488">
        <f>N91+M91</f>
        <v>0</v>
      </c>
      <c r="P91" s="451"/>
    </row>
    <row r="92" spans="1:16" x14ac:dyDescent="0.25">
      <c r="A92" s="36">
        <v>2223</v>
      </c>
      <c r="B92" s="57" t="s">
        <v>89</v>
      </c>
      <c r="C92" s="311">
        <f t="shared" si="4"/>
        <v>19000</v>
      </c>
      <c r="D92" s="486">
        <v>10807</v>
      </c>
      <c r="E92" s="486"/>
      <c r="F92" s="487">
        <f>D92+E92</f>
        <v>10807</v>
      </c>
      <c r="G92" s="237"/>
      <c r="H92" s="60"/>
      <c r="I92" s="415">
        <f>G92+H92</f>
        <v>0</v>
      </c>
      <c r="J92" s="237">
        <f>7640+553</f>
        <v>8193</v>
      </c>
      <c r="K92" s="415"/>
      <c r="L92" s="487">
        <f>J92+K92</f>
        <v>8193</v>
      </c>
      <c r="M92" s="237"/>
      <c r="N92" s="60"/>
      <c r="O92" s="488">
        <f>N92+M92</f>
        <v>0</v>
      </c>
      <c r="P92" s="451"/>
    </row>
    <row r="93" spans="1:16" ht="48" x14ac:dyDescent="0.25">
      <c r="A93" s="36">
        <v>2224</v>
      </c>
      <c r="B93" s="57" t="s">
        <v>90</v>
      </c>
      <c r="C93" s="311">
        <f t="shared" si="4"/>
        <v>736</v>
      </c>
      <c r="D93" s="486">
        <v>736</v>
      </c>
      <c r="E93" s="486"/>
      <c r="F93" s="487">
        <f>D93+E93</f>
        <v>736</v>
      </c>
      <c r="G93" s="237"/>
      <c r="H93" s="60"/>
      <c r="I93" s="415">
        <f>G93+H93</f>
        <v>0</v>
      </c>
      <c r="J93" s="237"/>
      <c r="K93" s="415"/>
      <c r="L93" s="487">
        <f>J93+K93</f>
        <v>0</v>
      </c>
      <c r="M93" s="237"/>
      <c r="N93" s="60"/>
      <c r="O93" s="488">
        <f>N93+M93</f>
        <v>0</v>
      </c>
      <c r="P93" s="451"/>
    </row>
    <row r="94" spans="1:16" ht="24" hidden="1" x14ac:dyDescent="0.25">
      <c r="A94" s="36">
        <v>2229</v>
      </c>
      <c r="B94" s="57" t="s">
        <v>91</v>
      </c>
      <c r="C94" s="311">
        <f t="shared" si="4"/>
        <v>0</v>
      </c>
      <c r="D94" s="486"/>
      <c r="E94" s="486"/>
      <c r="F94" s="487">
        <f>D94+E94</f>
        <v>0</v>
      </c>
      <c r="G94" s="237"/>
      <c r="H94" s="60"/>
      <c r="I94" s="415">
        <f>G94+H94</f>
        <v>0</v>
      </c>
      <c r="J94" s="237"/>
      <c r="K94" s="415"/>
      <c r="L94" s="487">
        <f>J94+K94</f>
        <v>0</v>
      </c>
      <c r="M94" s="237"/>
      <c r="N94" s="60"/>
      <c r="O94" s="488">
        <f>N94+M94</f>
        <v>0</v>
      </c>
      <c r="P94" s="451"/>
    </row>
    <row r="95" spans="1:16" ht="36" x14ac:dyDescent="0.25">
      <c r="A95" s="108">
        <v>2230</v>
      </c>
      <c r="B95" s="57" t="s">
        <v>92</v>
      </c>
      <c r="C95" s="311">
        <f t="shared" si="4"/>
        <v>1546</v>
      </c>
      <c r="D95" s="58">
        <f t="shared" ref="D95:O95" si="25">SUM(D96:D102)</f>
        <v>1546</v>
      </c>
      <c r="E95" s="58">
        <f t="shared" si="25"/>
        <v>0</v>
      </c>
      <c r="F95" s="311">
        <f t="shared" si="25"/>
        <v>1546</v>
      </c>
      <c r="G95" s="288">
        <f t="shared" si="25"/>
        <v>0</v>
      </c>
      <c r="H95" s="109">
        <f t="shared" si="25"/>
        <v>0</v>
      </c>
      <c r="I95" s="137">
        <f t="shared" si="25"/>
        <v>0</v>
      </c>
      <c r="J95" s="288">
        <f t="shared" si="25"/>
        <v>0</v>
      </c>
      <c r="K95" s="137">
        <f t="shared" si="25"/>
        <v>0</v>
      </c>
      <c r="L95" s="311">
        <f t="shared" si="25"/>
        <v>0</v>
      </c>
      <c r="M95" s="288">
        <f t="shared" si="25"/>
        <v>0</v>
      </c>
      <c r="N95" s="109">
        <f t="shared" si="25"/>
        <v>0</v>
      </c>
      <c r="O95" s="145">
        <f t="shared" si="25"/>
        <v>0</v>
      </c>
      <c r="P95" s="110"/>
    </row>
    <row r="96" spans="1:16" ht="24" hidden="1" x14ac:dyDescent="0.25">
      <c r="A96" s="36">
        <v>2231</v>
      </c>
      <c r="B96" s="57" t="s">
        <v>93</v>
      </c>
      <c r="C96" s="311">
        <f t="shared" si="4"/>
        <v>0</v>
      </c>
      <c r="D96" s="486"/>
      <c r="E96" s="486"/>
      <c r="F96" s="487">
        <f t="shared" ref="F96:F102" si="26">D96+E96</f>
        <v>0</v>
      </c>
      <c r="G96" s="237"/>
      <c r="H96" s="60"/>
      <c r="I96" s="415">
        <f t="shared" ref="I96:I102" si="27">G96+H96</f>
        <v>0</v>
      </c>
      <c r="J96" s="237"/>
      <c r="K96" s="415"/>
      <c r="L96" s="487">
        <f t="shared" ref="L96:L102" si="28">J96+K96</f>
        <v>0</v>
      </c>
      <c r="M96" s="237"/>
      <c r="N96" s="60"/>
      <c r="O96" s="488">
        <f t="shared" ref="O96:O102" si="29">N96+M96</f>
        <v>0</v>
      </c>
      <c r="P96" s="451"/>
    </row>
    <row r="97" spans="1:16" ht="36" hidden="1" x14ac:dyDescent="0.25">
      <c r="A97" s="36">
        <v>2232</v>
      </c>
      <c r="B97" s="57" t="s">
        <v>94</v>
      </c>
      <c r="C97" s="311">
        <f t="shared" si="4"/>
        <v>0</v>
      </c>
      <c r="D97" s="486"/>
      <c r="E97" s="486"/>
      <c r="F97" s="487">
        <f t="shared" si="26"/>
        <v>0</v>
      </c>
      <c r="G97" s="237"/>
      <c r="H97" s="60"/>
      <c r="I97" s="415">
        <f t="shared" si="27"/>
        <v>0</v>
      </c>
      <c r="J97" s="237"/>
      <c r="K97" s="415"/>
      <c r="L97" s="487">
        <f t="shared" si="28"/>
        <v>0</v>
      </c>
      <c r="M97" s="237"/>
      <c r="N97" s="60"/>
      <c r="O97" s="488">
        <f t="shared" si="29"/>
        <v>0</v>
      </c>
      <c r="P97" s="451"/>
    </row>
    <row r="98" spans="1:16" ht="24" hidden="1" x14ac:dyDescent="0.25">
      <c r="A98" s="32">
        <v>2233</v>
      </c>
      <c r="B98" s="52" t="s">
        <v>95</v>
      </c>
      <c r="C98" s="376">
        <f t="shared" si="4"/>
        <v>0</v>
      </c>
      <c r="D98" s="483"/>
      <c r="E98" s="483"/>
      <c r="F98" s="484">
        <f t="shared" si="26"/>
        <v>0</v>
      </c>
      <c r="G98" s="231"/>
      <c r="H98" s="55"/>
      <c r="I98" s="414">
        <f t="shared" si="27"/>
        <v>0</v>
      </c>
      <c r="J98" s="231"/>
      <c r="K98" s="414"/>
      <c r="L98" s="484">
        <f t="shared" si="28"/>
        <v>0</v>
      </c>
      <c r="M98" s="231"/>
      <c r="N98" s="55"/>
      <c r="O98" s="485">
        <f t="shared" si="29"/>
        <v>0</v>
      </c>
      <c r="P98" s="449"/>
    </row>
    <row r="99" spans="1:16" ht="36" hidden="1" x14ac:dyDescent="0.25">
      <c r="A99" s="36">
        <v>2234</v>
      </c>
      <c r="B99" s="57" t="s">
        <v>96</v>
      </c>
      <c r="C99" s="311">
        <f t="shared" si="4"/>
        <v>0</v>
      </c>
      <c r="D99" s="486"/>
      <c r="E99" s="486"/>
      <c r="F99" s="487">
        <f t="shared" si="26"/>
        <v>0</v>
      </c>
      <c r="G99" s="237"/>
      <c r="H99" s="60"/>
      <c r="I99" s="415">
        <f t="shared" si="27"/>
        <v>0</v>
      </c>
      <c r="J99" s="237"/>
      <c r="K99" s="415"/>
      <c r="L99" s="487">
        <f t="shared" si="28"/>
        <v>0</v>
      </c>
      <c r="M99" s="237"/>
      <c r="N99" s="60"/>
      <c r="O99" s="488">
        <f t="shared" si="29"/>
        <v>0</v>
      </c>
      <c r="P99" s="451"/>
    </row>
    <row r="100" spans="1:16" ht="24" hidden="1" x14ac:dyDescent="0.25">
      <c r="A100" s="36">
        <v>2235</v>
      </c>
      <c r="B100" s="57" t="s">
        <v>97</v>
      </c>
      <c r="C100" s="311">
        <f t="shared" si="4"/>
        <v>0</v>
      </c>
      <c r="D100" s="486"/>
      <c r="E100" s="486"/>
      <c r="F100" s="487">
        <f t="shared" si="26"/>
        <v>0</v>
      </c>
      <c r="G100" s="237"/>
      <c r="H100" s="60"/>
      <c r="I100" s="415">
        <f t="shared" si="27"/>
        <v>0</v>
      </c>
      <c r="J100" s="237"/>
      <c r="K100" s="415"/>
      <c r="L100" s="487">
        <f t="shared" si="28"/>
        <v>0</v>
      </c>
      <c r="M100" s="237"/>
      <c r="N100" s="60"/>
      <c r="O100" s="488">
        <f t="shared" si="29"/>
        <v>0</v>
      </c>
      <c r="P100" s="451"/>
    </row>
    <row r="101" spans="1:16" hidden="1" x14ac:dyDescent="0.25">
      <c r="A101" s="36">
        <v>2236</v>
      </c>
      <c r="B101" s="57" t="s">
        <v>98</v>
      </c>
      <c r="C101" s="311">
        <f t="shared" si="4"/>
        <v>0</v>
      </c>
      <c r="D101" s="486"/>
      <c r="E101" s="486"/>
      <c r="F101" s="487">
        <f t="shared" si="26"/>
        <v>0</v>
      </c>
      <c r="G101" s="237"/>
      <c r="H101" s="60"/>
      <c r="I101" s="415">
        <f t="shared" si="27"/>
        <v>0</v>
      </c>
      <c r="J101" s="237"/>
      <c r="K101" s="415"/>
      <c r="L101" s="487">
        <f t="shared" si="28"/>
        <v>0</v>
      </c>
      <c r="M101" s="237"/>
      <c r="N101" s="60"/>
      <c r="O101" s="488">
        <f t="shared" si="29"/>
        <v>0</v>
      </c>
      <c r="P101" s="451"/>
    </row>
    <row r="102" spans="1:16" ht="24" x14ac:dyDescent="0.25">
      <c r="A102" s="36">
        <v>2239</v>
      </c>
      <c r="B102" s="57" t="s">
        <v>99</v>
      </c>
      <c r="C102" s="311">
        <f t="shared" si="4"/>
        <v>1546</v>
      </c>
      <c r="D102" s="486">
        <v>1546</v>
      </c>
      <c r="E102" s="486"/>
      <c r="F102" s="487">
        <f t="shared" si="26"/>
        <v>1546</v>
      </c>
      <c r="G102" s="237"/>
      <c r="H102" s="60"/>
      <c r="I102" s="415">
        <f t="shared" si="27"/>
        <v>0</v>
      </c>
      <c r="J102" s="237"/>
      <c r="K102" s="415"/>
      <c r="L102" s="487">
        <f t="shared" si="28"/>
        <v>0</v>
      </c>
      <c r="M102" s="237"/>
      <c r="N102" s="60"/>
      <c r="O102" s="488">
        <f t="shared" si="29"/>
        <v>0</v>
      </c>
      <c r="P102" s="451"/>
    </row>
    <row r="103" spans="1:16" ht="36" x14ac:dyDescent="0.25">
      <c r="A103" s="108">
        <v>2240</v>
      </c>
      <c r="B103" s="57" t="s">
        <v>100</v>
      </c>
      <c r="C103" s="311">
        <f t="shared" si="4"/>
        <v>7135</v>
      </c>
      <c r="D103" s="58">
        <f t="shared" ref="D103:O103" si="30">SUM(D104:D111)</f>
        <v>6927</v>
      </c>
      <c r="E103" s="58">
        <f t="shared" si="30"/>
        <v>0</v>
      </c>
      <c r="F103" s="311">
        <f t="shared" si="30"/>
        <v>6927</v>
      </c>
      <c r="G103" s="288">
        <f t="shared" si="30"/>
        <v>0</v>
      </c>
      <c r="H103" s="109">
        <f t="shared" si="30"/>
        <v>0</v>
      </c>
      <c r="I103" s="137">
        <f t="shared" si="30"/>
        <v>0</v>
      </c>
      <c r="J103" s="288">
        <f t="shared" si="30"/>
        <v>208</v>
      </c>
      <c r="K103" s="137">
        <f t="shared" si="30"/>
        <v>0</v>
      </c>
      <c r="L103" s="311">
        <f t="shared" si="30"/>
        <v>208</v>
      </c>
      <c r="M103" s="288">
        <f t="shared" si="30"/>
        <v>0</v>
      </c>
      <c r="N103" s="109">
        <f t="shared" si="30"/>
        <v>0</v>
      </c>
      <c r="O103" s="145">
        <f t="shared" si="30"/>
        <v>0</v>
      </c>
      <c r="P103" s="110"/>
    </row>
    <row r="104" spans="1:16" hidden="1" x14ac:dyDescent="0.25">
      <c r="A104" s="36">
        <v>2241</v>
      </c>
      <c r="B104" s="57" t="s">
        <v>101</v>
      </c>
      <c r="C104" s="311">
        <f t="shared" si="4"/>
        <v>0</v>
      </c>
      <c r="D104" s="486"/>
      <c r="E104" s="486"/>
      <c r="F104" s="487">
        <f t="shared" ref="F104:F111" si="31">D104+E104</f>
        <v>0</v>
      </c>
      <c r="G104" s="237"/>
      <c r="H104" s="60"/>
      <c r="I104" s="415">
        <f t="shared" ref="I104:I111" si="32">G104+H104</f>
        <v>0</v>
      </c>
      <c r="J104" s="237"/>
      <c r="K104" s="415"/>
      <c r="L104" s="487">
        <f t="shared" ref="L104:L111" si="33">J104+K104</f>
        <v>0</v>
      </c>
      <c r="M104" s="237"/>
      <c r="N104" s="60"/>
      <c r="O104" s="488">
        <f t="shared" ref="O104:O111" si="34">N104+M104</f>
        <v>0</v>
      </c>
      <c r="P104" s="451"/>
    </row>
    <row r="105" spans="1:16" ht="24" hidden="1" x14ac:dyDescent="0.25">
      <c r="A105" s="36">
        <v>2242</v>
      </c>
      <c r="B105" s="57" t="s">
        <v>102</v>
      </c>
      <c r="C105" s="311">
        <f t="shared" si="4"/>
        <v>0</v>
      </c>
      <c r="D105" s="486"/>
      <c r="E105" s="486"/>
      <c r="F105" s="487">
        <f t="shared" si="31"/>
        <v>0</v>
      </c>
      <c r="G105" s="237"/>
      <c r="H105" s="60"/>
      <c r="I105" s="415">
        <f t="shared" si="32"/>
        <v>0</v>
      </c>
      <c r="J105" s="237"/>
      <c r="K105" s="415"/>
      <c r="L105" s="487">
        <f t="shared" si="33"/>
        <v>0</v>
      </c>
      <c r="M105" s="237"/>
      <c r="N105" s="60"/>
      <c r="O105" s="488">
        <f t="shared" si="34"/>
        <v>0</v>
      </c>
      <c r="P105" s="451"/>
    </row>
    <row r="106" spans="1:16" ht="24" x14ac:dyDescent="0.25">
      <c r="A106" s="36">
        <v>2243</v>
      </c>
      <c r="B106" s="57" t="s">
        <v>103</v>
      </c>
      <c r="C106" s="311">
        <f t="shared" si="4"/>
        <v>819</v>
      </c>
      <c r="D106" s="486">
        <v>819</v>
      </c>
      <c r="E106" s="486"/>
      <c r="F106" s="487">
        <f t="shared" si="31"/>
        <v>819</v>
      </c>
      <c r="G106" s="237"/>
      <c r="H106" s="60"/>
      <c r="I106" s="415">
        <f t="shared" si="32"/>
        <v>0</v>
      </c>
      <c r="J106" s="237"/>
      <c r="K106" s="415"/>
      <c r="L106" s="487">
        <f t="shared" si="33"/>
        <v>0</v>
      </c>
      <c r="M106" s="237"/>
      <c r="N106" s="60"/>
      <c r="O106" s="488">
        <f t="shared" si="34"/>
        <v>0</v>
      </c>
      <c r="P106" s="451"/>
    </row>
    <row r="107" spans="1:16" x14ac:dyDescent="0.25">
      <c r="A107" s="36">
        <v>2244</v>
      </c>
      <c r="B107" s="57" t="s">
        <v>104</v>
      </c>
      <c r="C107" s="311">
        <f t="shared" si="4"/>
        <v>5544</v>
      </c>
      <c r="D107" s="486">
        <v>5544</v>
      </c>
      <c r="E107" s="486"/>
      <c r="F107" s="487">
        <f t="shared" si="31"/>
        <v>5544</v>
      </c>
      <c r="G107" s="237"/>
      <c r="H107" s="60"/>
      <c r="I107" s="415">
        <f t="shared" si="32"/>
        <v>0</v>
      </c>
      <c r="J107" s="237"/>
      <c r="K107" s="415"/>
      <c r="L107" s="487">
        <f t="shared" si="33"/>
        <v>0</v>
      </c>
      <c r="M107" s="237"/>
      <c r="N107" s="60"/>
      <c r="O107" s="488">
        <f t="shared" si="34"/>
        <v>0</v>
      </c>
      <c r="P107" s="451"/>
    </row>
    <row r="108" spans="1:16" ht="24" hidden="1" x14ac:dyDescent="0.25">
      <c r="A108" s="36">
        <v>2246</v>
      </c>
      <c r="B108" s="57" t="s">
        <v>105</v>
      </c>
      <c r="C108" s="311">
        <f t="shared" si="4"/>
        <v>0</v>
      </c>
      <c r="D108" s="486"/>
      <c r="E108" s="486"/>
      <c r="F108" s="487">
        <f t="shared" si="31"/>
        <v>0</v>
      </c>
      <c r="G108" s="237"/>
      <c r="H108" s="60"/>
      <c r="I108" s="415">
        <f t="shared" si="32"/>
        <v>0</v>
      </c>
      <c r="J108" s="237"/>
      <c r="K108" s="415"/>
      <c r="L108" s="487">
        <f t="shared" si="33"/>
        <v>0</v>
      </c>
      <c r="M108" s="237"/>
      <c r="N108" s="60"/>
      <c r="O108" s="488">
        <f t="shared" si="34"/>
        <v>0</v>
      </c>
      <c r="P108" s="451"/>
    </row>
    <row r="109" spans="1:16" hidden="1" x14ac:dyDescent="0.25">
      <c r="A109" s="36">
        <v>2247</v>
      </c>
      <c r="B109" s="57" t="s">
        <v>106</v>
      </c>
      <c r="C109" s="311">
        <f t="shared" si="4"/>
        <v>0</v>
      </c>
      <c r="D109" s="486"/>
      <c r="E109" s="486"/>
      <c r="F109" s="487">
        <f t="shared" si="31"/>
        <v>0</v>
      </c>
      <c r="G109" s="237"/>
      <c r="H109" s="60"/>
      <c r="I109" s="415">
        <f t="shared" si="32"/>
        <v>0</v>
      </c>
      <c r="J109" s="237"/>
      <c r="K109" s="415"/>
      <c r="L109" s="487">
        <f t="shared" si="33"/>
        <v>0</v>
      </c>
      <c r="M109" s="237"/>
      <c r="N109" s="60"/>
      <c r="O109" s="488">
        <f t="shared" si="34"/>
        <v>0</v>
      </c>
      <c r="P109" s="451"/>
    </row>
    <row r="110" spans="1:16" ht="24" hidden="1" x14ac:dyDescent="0.25">
      <c r="A110" s="36">
        <v>2248</v>
      </c>
      <c r="B110" s="57" t="s">
        <v>107</v>
      </c>
      <c r="C110" s="311">
        <f t="shared" si="4"/>
        <v>0</v>
      </c>
      <c r="D110" s="486"/>
      <c r="E110" s="486"/>
      <c r="F110" s="487">
        <f t="shared" si="31"/>
        <v>0</v>
      </c>
      <c r="G110" s="237"/>
      <c r="H110" s="60"/>
      <c r="I110" s="415">
        <f t="shared" si="32"/>
        <v>0</v>
      </c>
      <c r="J110" s="237"/>
      <c r="K110" s="415"/>
      <c r="L110" s="487">
        <f t="shared" si="33"/>
        <v>0</v>
      </c>
      <c r="M110" s="237"/>
      <c r="N110" s="60"/>
      <c r="O110" s="488">
        <f t="shared" si="34"/>
        <v>0</v>
      </c>
      <c r="P110" s="451"/>
    </row>
    <row r="111" spans="1:16" ht="24" x14ac:dyDescent="0.25">
      <c r="A111" s="36">
        <v>2249</v>
      </c>
      <c r="B111" s="57" t="s">
        <v>108</v>
      </c>
      <c r="C111" s="311">
        <f t="shared" si="4"/>
        <v>772</v>
      </c>
      <c r="D111" s="486">
        <v>564</v>
      </c>
      <c r="E111" s="486"/>
      <c r="F111" s="487">
        <f t="shared" si="31"/>
        <v>564</v>
      </c>
      <c r="G111" s="237"/>
      <c r="H111" s="60"/>
      <c r="I111" s="415">
        <f t="shared" si="32"/>
        <v>0</v>
      </c>
      <c r="J111" s="237">
        <v>208</v>
      </c>
      <c r="K111" s="415"/>
      <c r="L111" s="487">
        <f t="shared" si="33"/>
        <v>208</v>
      </c>
      <c r="M111" s="237"/>
      <c r="N111" s="60"/>
      <c r="O111" s="488">
        <f t="shared" si="34"/>
        <v>0</v>
      </c>
      <c r="P111" s="451"/>
    </row>
    <row r="112" spans="1:16" x14ac:dyDescent="0.25">
      <c r="A112" s="108">
        <v>2250</v>
      </c>
      <c r="B112" s="57" t="s">
        <v>109</v>
      </c>
      <c r="C112" s="311">
        <f t="shared" si="4"/>
        <v>414</v>
      </c>
      <c r="D112" s="58">
        <f t="shared" ref="D112:O112" si="35">SUM(D113:D115)</f>
        <v>414</v>
      </c>
      <c r="E112" s="58">
        <f t="shared" si="35"/>
        <v>0</v>
      </c>
      <c r="F112" s="311">
        <f t="shared" si="35"/>
        <v>414</v>
      </c>
      <c r="G112" s="288">
        <f t="shared" si="35"/>
        <v>0</v>
      </c>
      <c r="H112" s="109">
        <f t="shared" si="35"/>
        <v>0</v>
      </c>
      <c r="I112" s="137">
        <f t="shared" si="35"/>
        <v>0</v>
      </c>
      <c r="J112" s="288">
        <f t="shared" si="35"/>
        <v>0</v>
      </c>
      <c r="K112" s="137">
        <f t="shared" si="35"/>
        <v>0</v>
      </c>
      <c r="L112" s="311">
        <f t="shared" si="35"/>
        <v>0</v>
      </c>
      <c r="M112" s="288">
        <f t="shared" si="35"/>
        <v>0</v>
      </c>
      <c r="N112" s="109">
        <f t="shared" si="35"/>
        <v>0</v>
      </c>
      <c r="O112" s="145">
        <f t="shared" si="35"/>
        <v>0</v>
      </c>
      <c r="P112" s="110"/>
    </row>
    <row r="113" spans="1:16" hidden="1" x14ac:dyDescent="0.25">
      <c r="A113" s="36">
        <v>2251</v>
      </c>
      <c r="B113" s="57" t="s">
        <v>110</v>
      </c>
      <c r="C113" s="311">
        <f t="shared" si="4"/>
        <v>0</v>
      </c>
      <c r="D113" s="486"/>
      <c r="E113" s="486"/>
      <c r="F113" s="487">
        <f>D113+E113</f>
        <v>0</v>
      </c>
      <c r="G113" s="237"/>
      <c r="H113" s="60"/>
      <c r="I113" s="415">
        <f>G113+H113</f>
        <v>0</v>
      </c>
      <c r="J113" s="237"/>
      <c r="K113" s="415"/>
      <c r="L113" s="487">
        <f>J113+K113</f>
        <v>0</v>
      </c>
      <c r="M113" s="237"/>
      <c r="N113" s="60"/>
      <c r="O113" s="488">
        <f>N113+M113</f>
        <v>0</v>
      </c>
      <c r="P113" s="451"/>
    </row>
    <row r="114" spans="1:16" ht="24" hidden="1" x14ac:dyDescent="0.25">
      <c r="A114" s="36">
        <v>2252</v>
      </c>
      <c r="B114" s="57" t="s">
        <v>111</v>
      </c>
      <c r="C114" s="311">
        <f t="shared" ref="C114:C177" si="36">SUM(F114,I114,L114,O114)</f>
        <v>0</v>
      </c>
      <c r="D114" s="486"/>
      <c r="E114" s="486"/>
      <c r="F114" s="487">
        <f>D114+E114</f>
        <v>0</v>
      </c>
      <c r="G114" s="237"/>
      <c r="H114" s="60"/>
      <c r="I114" s="415">
        <f>G114+H114</f>
        <v>0</v>
      </c>
      <c r="J114" s="237"/>
      <c r="K114" s="415"/>
      <c r="L114" s="487">
        <f>J114+K114</f>
        <v>0</v>
      </c>
      <c r="M114" s="237"/>
      <c r="N114" s="60"/>
      <c r="O114" s="488">
        <f>N114+M114</f>
        <v>0</v>
      </c>
      <c r="P114" s="451"/>
    </row>
    <row r="115" spans="1:16" ht="24" x14ac:dyDescent="0.25">
      <c r="A115" s="36">
        <v>2259</v>
      </c>
      <c r="B115" s="57" t="s">
        <v>112</v>
      </c>
      <c r="C115" s="311">
        <f t="shared" si="36"/>
        <v>414</v>
      </c>
      <c r="D115" s="486">
        <v>414</v>
      </c>
      <c r="E115" s="486"/>
      <c r="F115" s="487">
        <f>D115+E115</f>
        <v>414</v>
      </c>
      <c r="G115" s="237"/>
      <c r="H115" s="60"/>
      <c r="I115" s="415">
        <f>G115+H115</f>
        <v>0</v>
      </c>
      <c r="J115" s="237"/>
      <c r="K115" s="415"/>
      <c r="L115" s="487">
        <f>J115+K115</f>
        <v>0</v>
      </c>
      <c r="M115" s="237"/>
      <c r="N115" s="60"/>
      <c r="O115" s="488">
        <f>N115+M115</f>
        <v>0</v>
      </c>
      <c r="P115" s="451"/>
    </row>
    <row r="116" spans="1:16" x14ac:dyDescent="0.25">
      <c r="A116" s="108">
        <v>2260</v>
      </c>
      <c r="B116" s="57" t="s">
        <v>113</v>
      </c>
      <c r="C116" s="311">
        <f t="shared" si="36"/>
        <v>3247</v>
      </c>
      <c r="D116" s="58">
        <f t="shared" ref="D116:O116" si="37">SUM(D117:D121)</f>
        <v>3247</v>
      </c>
      <c r="E116" s="58">
        <f t="shared" si="37"/>
        <v>0</v>
      </c>
      <c r="F116" s="311">
        <f t="shared" si="37"/>
        <v>3247</v>
      </c>
      <c r="G116" s="288">
        <f t="shared" si="37"/>
        <v>0</v>
      </c>
      <c r="H116" s="109">
        <f t="shared" si="37"/>
        <v>0</v>
      </c>
      <c r="I116" s="137">
        <f t="shared" si="37"/>
        <v>0</v>
      </c>
      <c r="J116" s="288">
        <f t="shared" si="37"/>
        <v>0</v>
      </c>
      <c r="K116" s="137">
        <f t="shared" si="37"/>
        <v>0</v>
      </c>
      <c r="L116" s="311">
        <f t="shared" si="37"/>
        <v>0</v>
      </c>
      <c r="M116" s="288">
        <f t="shared" si="37"/>
        <v>0</v>
      </c>
      <c r="N116" s="109">
        <f t="shared" si="37"/>
        <v>0</v>
      </c>
      <c r="O116" s="145">
        <f t="shared" si="37"/>
        <v>0</v>
      </c>
      <c r="P116" s="110"/>
    </row>
    <row r="117" spans="1:16" x14ac:dyDescent="0.25">
      <c r="A117" s="36">
        <v>2261</v>
      </c>
      <c r="B117" s="57" t="s">
        <v>114</v>
      </c>
      <c r="C117" s="311">
        <f t="shared" si="36"/>
        <v>1280</v>
      </c>
      <c r="D117" s="486">
        <v>1280</v>
      </c>
      <c r="E117" s="486"/>
      <c r="F117" s="487">
        <f>D117+E117</f>
        <v>1280</v>
      </c>
      <c r="G117" s="237"/>
      <c r="H117" s="60"/>
      <c r="I117" s="415">
        <f>G117+H117</f>
        <v>0</v>
      </c>
      <c r="J117" s="237"/>
      <c r="K117" s="415"/>
      <c r="L117" s="487">
        <f>J117+K117</f>
        <v>0</v>
      </c>
      <c r="M117" s="237"/>
      <c r="N117" s="60"/>
      <c r="O117" s="488">
        <f>N117+M117</f>
        <v>0</v>
      </c>
      <c r="P117" s="451"/>
    </row>
    <row r="118" spans="1:16" x14ac:dyDescent="0.25">
      <c r="A118" s="36">
        <v>2262</v>
      </c>
      <c r="B118" s="57" t="s">
        <v>115</v>
      </c>
      <c r="C118" s="311">
        <f t="shared" si="36"/>
        <v>1920</v>
      </c>
      <c r="D118" s="486">
        <v>1920</v>
      </c>
      <c r="E118" s="486"/>
      <c r="F118" s="487">
        <f>D118+E118</f>
        <v>1920</v>
      </c>
      <c r="G118" s="237"/>
      <c r="H118" s="60"/>
      <c r="I118" s="415">
        <f>G118+H118</f>
        <v>0</v>
      </c>
      <c r="J118" s="237"/>
      <c r="K118" s="415"/>
      <c r="L118" s="487">
        <f>J118+K118</f>
        <v>0</v>
      </c>
      <c r="M118" s="237"/>
      <c r="N118" s="60"/>
      <c r="O118" s="488">
        <f>N118+M118</f>
        <v>0</v>
      </c>
      <c r="P118" s="451"/>
    </row>
    <row r="119" spans="1:16" hidden="1" x14ac:dyDescent="0.25">
      <c r="A119" s="36">
        <v>2263</v>
      </c>
      <c r="B119" s="57" t="s">
        <v>116</v>
      </c>
      <c r="C119" s="311">
        <f t="shared" si="36"/>
        <v>0</v>
      </c>
      <c r="D119" s="486"/>
      <c r="E119" s="486"/>
      <c r="F119" s="487">
        <f>D119+E119</f>
        <v>0</v>
      </c>
      <c r="G119" s="237"/>
      <c r="H119" s="60"/>
      <c r="I119" s="415">
        <f>G119+H119</f>
        <v>0</v>
      </c>
      <c r="J119" s="237"/>
      <c r="K119" s="415"/>
      <c r="L119" s="487">
        <f>J119+K119</f>
        <v>0</v>
      </c>
      <c r="M119" s="237"/>
      <c r="N119" s="60"/>
      <c r="O119" s="488">
        <f>N119+M119</f>
        <v>0</v>
      </c>
      <c r="P119" s="451"/>
    </row>
    <row r="120" spans="1:16" ht="24" hidden="1" x14ac:dyDescent="0.25">
      <c r="A120" s="36">
        <v>2264</v>
      </c>
      <c r="B120" s="57" t="s">
        <v>117</v>
      </c>
      <c r="C120" s="311">
        <f t="shared" si="36"/>
        <v>0</v>
      </c>
      <c r="D120" s="486"/>
      <c r="E120" s="486"/>
      <c r="F120" s="487">
        <f>D120+E120</f>
        <v>0</v>
      </c>
      <c r="G120" s="237"/>
      <c r="H120" s="60"/>
      <c r="I120" s="415">
        <f>G120+H120</f>
        <v>0</v>
      </c>
      <c r="J120" s="237"/>
      <c r="K120" s="415"/>
      <c r="L120" s="487">
        <f>J120+K120</f>
        <v>0</v>
      </c>
      <c r="M120" s="237"/>
      <c r="N120" s="60"/>
      <c r="O120" s="488">
        <f>N120+M120</f>
        <v>0</v>
      </c>
      <c r="P120" s="451"/>
    </row>
    <row r="121" spans="1:16" x14ac:dyDescent="0.25">
      <c r="A121" s="36">
        <v>2269</v>
      </c>
      <c r="B121" s="57" t="s">
        <v>118</v>
      </c>
      <c r="C121" s="311">
        <f t="shared" si="36"/>
        <v>47</v>
      </c>
      <c r="D121" s="486">
        <v>47</v>
      </c>
      <c r="E121" s="486"/>
      <c r="F121" s="487">
        <f>D121+E121</f>
        <v>47</v>
      </c>
      <c r="G121" s="237"/>
      <c r="H121" s="60"/>
      <c r="I121" s="415">
        <f>G121+H121</f>
        <v>0</v>
      </c>
      <c r="J121" s="237"/>
      <c r="K121" s="415"/>
      <c r="L121" s="487">
        <f>J121+K121</f>
        <v>0</v>
      </c>
      <c r="M121" s="237"/>
      <c r="N121" s="60"/>
      <c r="O121" s="488">
        <f>N121+M121</f>
        <v>0</v>
      </c>
      <c r="P121" s="451"/>
    </row>
    <row r="122" spans="1:16" x14ac:dyDescent="0.25">
      <c r="A122" s="108">
        <v>2270</v>
      </c>
      <c r="B122" s="57" t="s">
        <v>119</v>
      </c>
      <c r="C122" s="311">
        <f t="shared" si="36"/>
        <v>359</v>
      </c>
      <c r="D122" s="58">
        <f t="shared" ref="D122:O122" si="38">SUM(D123:D127)</f>
        <v>359</v>
      </c>
      <c r="E122" s="58">
        <f t="shared" si="38"/>
        <v>0</v>
      </c>
      <c r="F122" s="311">
        <f t="shared" si="38"/>
        <v>359</v>
      </c>
      <c r="G122" s="288">
        <f t="shared" si="38"/>
        <v>0</v>
      </c>
      <c r="H122" s="109">
        <f t="shared" si="38"/>
        <v>0</v>
      </c>
      <c r="I122" s="137">
        <f t="shared" si="38"/>
        <v>0</v>
      </c>
      <c r="J122" s="288">
        <f t="shared" si="38"/>
        <v>0</v>
      </c>
      <c r="K122" s="137">
        <f t="shared" si="38"/>
        <v>0</v>
      </c>
      <c r="L122" s="311">
        <f t="shared" si="38"/>
        <v>0</v>
      </c>
      <c r="M122" s="288">
        <f t="shared" si="38"/>
        <v>0</v>
      </c>
      <c r="N122" s="109">
        <f t="shared" si="38"/>
        <v>0</v>
      </c>
      <c r="O122" s="145">
        <f t="shared" si="38"/>
        <v>0</v>
      </c>
      <c r="P122" s="110"/>
    </row>
    <row r="123" spans="1:16" hidden="1" x14ac:dyDescent="0.25">
      <c r="A123" s="36">
        <v>2272</v>
      </c>
      <c r="B123" s="1" t="s">
        <v>120</v>
      </c>
      <c r="C123" s="311">
        <f t="shared" si="36"/>
        <v>0</v>
      </c>
      <c r="D123" s="486"/>
      <c r="E123" s="486"/>
      <c r="F123" s="487">
        <f>D123+E123</f>
        <v>0</v>
      </c>
      <c r="G123" s="237"/>
      <c r="H123" s="60"/>
      <c r="I123" s="415">
        <f>G123+H123</f>
        <v>0</v>
      </c>
      <c r="J123" s="237"/>
      <c r="K123" s="415"/>
      <c r="L123" s="487">
        <f>J123+K123</f>
        <v>0</v>
      </c>
      <c r="M123" s="237"/>
      <c r="N123" s="60"/>
      <c r="O123" s="488">
        <f>N123+M123</f>
        <v>0</v>
      </c>
      <c r="P123" s="451"/>
    </row>
    <row r="124" spans="1:16" ht="24" hidden="1" x14ac:dyDescent="0.25">
      <c r="A124" s="36">
        <v>2275</v>
      </c>
      <c r="B124" s="57" t="s">
        <v>121</v>
      </c>
      <c r="C124" s="311">
        <f t="shared" si="36"/>
        <v>0</v>
      </c>
      <c r="D124" s="486"/>
      <c r="E124" s="486"/>
      <c r="F124" s="487">
        <f>D124+E124</f>
        <v>0</v>
      </c>
      <c r="G124" s="237"/>
      <c r="H124" s="60"/>
      <c r="I124" s="415">
        <f>G124+H124</f>
        <v>0</v>
      </c>
      <c r="J124" s="237"/>
      <c r="K124" s="415"/>
      <c r="L124" s="487">
        <f>J124+K124</f>
        <v>0</v>
      </c>
      <c r="M124" s="237"/>
      <c r="N124" s="60"/>
      <c r="O124" s="488">
        <f>N124+M124</f>
        <v>0</v>
      </c>
      <c r="P124" s="451"/>
    </row>
    <row r="125" spans="1:16" ht="36" hidden="1" x14ac:dyDescent="0.25">
      <c r="A125" s="36">
        <v>2276</v>
      </c>
      <c r="B125" s="57" t="s">
        <v>122</v>
      </c>
      <c r="C125" s="311">
        <f t="shared" si="36"/>
        <v>0</v>
      </c>
      <c r="D125" s="486"/>
      <c r="E125" s="486"/>
      <c r="F125" s="487">
        <f>D125+E125</f>
        <v>0</v>
      </c>
      <c r="G125" s="237"/>
      <c r="H125" s="60"/>
      <c r="I125" s="415">
        <f>G125+H125</f>
        <v>0</v>
      </c>
      <c r="J125" s="237"/>
      <c r="K125" s="415"/>
      <c r="L125" s="487">
        <f>J125+K125</f>
        <v>0</v>
      </c>
      <c r="M125" s="237"/>
      <c r="N125" s="60"/>
      <c r="O125" s="488">
        <f>N125+M125</f>
        <v>0</v>
      </c>
      <c r="P125" s="451"/>
    </row>
    <row r="126" spans="1:16" ht="24" hidden="1" customHeight="1" x14ac:dyDescent="0.25">
      <c r="A126" s="36">
        <v>2278</v>
      </c>
      <c r="B126" s="57" t="s">
        <v>123</v>
      </c>
      <c r="C126" s="311">
        <f t="shared" si="36"/>
        <v>0</v>
      </c>
      <c r="D126" s="486"/>
      <c r="E126" s="486"/>
      <c r="F126" s="487">
        <f>D126+E126</f>
        <v>0</v>
      </c>
      <c r="G126" s="237"/>
      <c r="H126" s="60"/>
      <c r="I126" s="415">
        <f>G126+H126</f>
        <v>0</v>
      </c>
      <c r="J126" s="237"/>
      <c r="K126" s="415"/>
      <c r="L126" s="487">
        <f>J126+K126</f>
        <v>0</v>
      </c>
      <c r="M126" s="237"/>
      <c r="N126" s="60"/>
      <c r="O126" s="488">
        <f>N126+M126</f>
        <v>0</v>
      </c>
      <c r="P126" s="451"/>
    </row>
    <row r="127" spans="1:16" ht="24" x14ac:dyDescent="0.25">
      <c r="A127" s="36">
        <v>2279</v>
      </c>
      <c r="B127" s="57" t="s">
        <v>124</v>
      </c>
      <c r="C127" s="311">
        <f t="shared" si="36"/>
        <v>359</v>
      </c>
      <c r="D127" s="486">
        <v>359</v>
      </c>
      <c r="E127" s="486"/>
      <c r="F127" s="487">
        <f>D127+E127</f>
        <v>359</v>
      </c>
      <c r="G127" s="237"/>
      <c r="H127" s="60"/>
      <c r="I127" s="415">
        <f>G127+H127</f>
        <v>0</v>
      </c>
      <c r="J127" s="237"/>
      <c r="K127" s="415"/>
      <c r="L127" s="487">
        <f>J127+K127</f>
        <v>0</v>
      </c>
      <c r="M127" s="237"/>
      <c r="N127" s="60"/>
      <c r="O127" s="488">
        <f>N127+M127</f>
        <v>0</v>
      </c>
      <c r="P127" s="451"/>
    </row>
    <row r="128" spans="1:16" ht="24" hidden="1" x14ac:dyDescent="0.25">
      <c r="A128" s="164">
        <v>2280</v>
      </c>
      <c r="B128" s="52" t="s">
        <v>125</v>
      </c>
      <c r="C128" s="376">
        <f t="shared" si="36"/>
        <v>0</v>
      </c>
      <c r="D128" s="53">
        <f t="shared" ref="D128:O128" si="39">SUM(D129)</f>
        <v>0</v>
      </c>
      <c r="E128" s="53">
        <f t="shared" si="39"/>
        <v>0</v>
      </c>
      <c r="F128" s="376">
        <f t="shared" si="39"/>
        <v>0</v>
      </c>
      <c r="G128" s="291">
        <f t="shared" si="39"/>
        <v>0</v>
      </c>
      <c r="H128" s="113">
        <f t="shared" si="39"/>
        <v>0</v>
      </c>
      <c r="I128" s="136">
        <f t="shared" si="39"/>
        <v>0</v>
      </c>
      <c r="J128" s="291">
        <f t="shared" si="39"/>
        <v>0</v>
      </c>
      <c r="K128" s="136">
        <f t="shared" si="39"/>
        <v>0</v>
      </c>
      <c r="L128" s="376">
        <f t="shared" si="39"/>
        <v>0</v>
      </c>
      <c r="M128" s="288">
        <f t="shared" si="39"/>
        <v>0</v>
      </c>
      <c r="N128" s="113">
        <f t="shared" si="39"/>
        <v>0</v>
      </c>
      <c r="O128" s="287">
        <f t="shared" si="39"/>
        <v>0</v>
      </c>
      <c r="P128" s="114"/>
    </row>
    <row r="129" spans="1:16" ht="24" hidden="1" x14ac:dyDescent="0.25">
      <c r="A129" s="36">
        <v>2283</v>
      </c>
      <c r="B129" s="57" t="s">
        <v>126</v>
      </c>
      <c r="C129" s="311">
        <f t="shared" si="36"/>
        <v>0</v>
      </c>
      <c r="D129" s="486"/>
      <c r="E129" s="486"/>
      <c r="F129" s="487">
        <f>D129+E129</f>
        <v>0</v>
      </c>
      <c r="G129" s="237"/>
      <c r="H129" s="60"/>
      <c r="I129" s="415">
        <f>G129+H129</f>
        <v>0</v>
      </c>
      <c r="J129" s="237"/>
      <c r="K129" s="415"/>
      <c r="L129" s="487">
        <f>J129+K129</f>
        <v>0</v>
      </c>
      <c r="M129" s="237"/>
      <c r="N129" s="60"/>
      <c r="O129" s="488">
        <f>N129+M129</f>
        <v>0</v>
      </c>
      <c r="P129" s="451"/>
    </row>
    <row r="130" spans="1:16" ht="38.25" customHeight="1" x14ac:dyDescent="0.25">
      <c r="A130" s="44">
        <v>2300</v>
      </c>
      <c r="B130" s="103" t="s">
        <v>127</v>
      </c>
      <c r="C130" s="375">
        <f t="shared" si="36"/>
        <v>32504</v>
      </c>
      <c r="D130" s="45">
        <f t="shared" ref="D130:O130" si="40">SUM(D131,D136,D140,D141,D144,D151,D159,D160,D163)</f>
        <v>27755</v>
      </c>
      <c r="E130" s="45">
        <f t="shared" si="40"/>
        <v>0</v>
      </c>
      <c r="F130" s="375">
        <f t="shared" si="40"/>
        <v>27755</v>
      </c>
      <c r="G130" s="227">
        <f t="shared" si="40"/>
        <v>0</v>
      </c>
      <c r="H130" s="50">
        <f t="shared" si="40"/>
        <v>0</v>
      </c>
      <c r="I130" s="412">
        <f t="shared" si="40"/>
        <v>0</v>
      </c>
      <c r="J130" s="227">
        <f t="shared" si="40"/>
        <v>4749</v>
      </c>
      <c r="K130" s="412">
        <f t="shared" si="40"/>
        <v>0</v>
      </c>
      <c r="L130" s="375">
        <f t="shared" si="40"/>
        <v>4749</v>
      </c>
      <c r="M130" s="227">
        <f t="shared" si="40"/>
        <v>0</v>
      </c>
      <c r="N130" s="50">
        <f t="shared" si="40"/>
        <v>0</v>
      </c>
      <c r="O130" s="283">
        <f t="shared" si="40"/>
        <v>0</v>
      </c>
      <c r="P130" s="112"/>
    </row>
    <row r="131" spans="1:16" ht="24" x14ac:dyDescent="0.25">
      <c r="A131" s="164">
        <v>2310</v>
      </c>
      <c r="B131" s="52" t="s">
        <v>128</v>
      </c>
      <c r="C131" s="376">
        <f t="shared" si="36"/>
        <v>13561</v>
      </c>
      <c r="D131" s="53">
        <f t="shared" ref="D131:O131" si="41">SUM(D132:D135)</f>
        <v>11702</v>
      </c>
      <c r="E131" s="53">
        <f t="shared" si="41"/>
        <v>0</v>
      </c>
      <c r="F131" s="376">
        <f t="shared" si="41"/>
        <v>11702</v>
      </c>
      <c r="G131" s="291">
        <f t="shared" si="41"/>
        <v>0</v>
      </c>
      <c r="H131" s="113">
        <f t="shared" si="41"/>
        <v>0</v>
      </c>
      <c r="I131" s="136">
        <f t="shared" si="41"/>
        <v>0</v>
      </c>
      <c r="J131" s="291">
        <f t="shared" si="41"/>
        <v>1859</v>
      </c>
      <c r="K131" s="136">
        <f t="shared" si="41"/>
        <v>0</v>
      </c>
      <c r="L131" s="376">
        <f t="shared" si="41"/>
        <v>1859</v>
      </c>
      <c r="M131" s="291">
        <f t="shared" si="41"/>
        <v>0</v>
      </c>
      <c r="N131" s="113">
        <f t="shared" si="41"/>
        <v>0</v>
      </c>
      <c r="O131" s="287">
        <f t="shared" si="41"/>
        <v>0</v>
      </c>
      <c r="P131" s="114"/>
    </row>
    <row r="132" spans="1:16" x14ac:dyDescent="0.25">
      <c r="A132" s="36">
        <v>2311</v>
      </c>
      <c r="B132" s="57" t="s">
        <v>129</v>
      </c>
      <c r="C132" s="311">
        <f t="shared" si="36"/>
        <v>1895</v>
      </c>
      <c r="D132" s="486">
        <v>1715</v>
      </c>
      <c r="E132" s="486"/>
      <c r="F132" s="487">
        <f>D132+E132</f>
        <v>1715</v>
      </c>
      <c r="G132" s="237"/>
      <c r="H132" s="60"/>
      <c r="I132" s="415">
        <f>G132+H132</f>
        <v>0</v>
      </c>
      <c r="J132" s="237">
        <v>180</v>
      </c>
      <c r="K132" s="415"/>
      <c r="L132" s="487">
        <f>J132+K132</f>
        <v>180</v>
      </c>
      <c r="M132" s="237"/>
      <c r="N132" s="60"/>
      <c r="O132" s="488">
        <f>N132+M132</f>
        <v>0</v>
      </c>
      <c r="P132" s="451"/>
    </row>
    <row r="133" spans="1:16" x14ac:dyDescent="0.25">
      <c r="A133" s="36">
        <v>2312</v>
      </c>
      <c r="B133" s="57" t="s">
        <v>130</v>
      </c>
      <c r="C133" s="311">
        <f t="shared" si="36"/>
        <v>11299</v>
      </c>
      <c r="D133" s="486">
        <f>9539+240</f>
        <v>9779</v>
      </c>
      <c r="E133" s="486"/>
      <c r="F133" s="487">
        <f>D133+E133</f>
        <v>9779</v>
      </c>
      <c r="G133" s="237"/>
      <c r="H133" s="60"/>
      <c r="I133" s="415">
        <f>G133+H133</f>
        <v>0</v>
      </c>
      <c r="J133" s="237">
        <v>1520</v>
      </c>
      <c r="K133" s="415"/>
      <c r="L133" s="487">
        <f>J133+K133</f>
        <v>1520</v>
      </c>
      <c r="M133" s="237"/>
      <c r="N133" s="60"/>
      <c r="O133" s="488">
        <f>N133+M133</f>
        <v>0</v>
      </c>
      <c r="P133" s="451"/>
    </row>
    <row r="134" spans="1:16" x14ac:dyDescent="0.25">
      <c r="A134" s="36">
        <v>2313</v>
      </c>
      <c r="B134" s="57" t="s">
        <v>131</v>
      </c>
      <c r="C134" s="311">
        <f t="shared" si="36"/>
        <v>150</v>
      </c>
      <c r="D134" s="486">
        <v>150</v>
      </c>
      <c r="E134" s="486"/>
      <c r="F134" s="487">
        <f>D134+E134</f>
        <v>150</v>
      </c>
      <c r="G134" s="237"/>
      <c r="H134" s="60"/>
      <c r="I134" s="415">
        <f>G134+H134</f>
        <v>0</v>
      </c>
      <c r="J134" s="237"/>
      <c r="K134" s="415"/>
      <c r="L134" s="487">
        <f>J134+K134</f>
        <v>0</v>
      </c>
      <c r="M134" s="237"/>
      <c r="N134" s="60"/>
      <c r="O134" s="488">
        <f>N134+M134</f>
        <v>0</v>
      </c>
      <c r="P134" s="451"/>
    </row>
    <row r="135" spans="1:16" ht="29.25" customHeight="1" x14ac:dyDescent="0.25">
      <c r="A135" s="36">
        <v>2314</v>
      </c>
      <c r="B135" s="57" t="s">
        <v>132</v>
      </c>
      <c r="C135" s="311">
        <f t="shared" si="36"/>
        <v>217</v>
      </c>
      <c r="D135" s="486">
        <v>58</v>
      </c>
      <c r="E135" s="486"/>
      <c r="F135" s="487">
        <f>D135+E135</f>
        <v>58</v>
      </c>
      <c r="G135" s="237"/>
      <c r="H135" s="60"/>
      <c r="I135" s="415">
        <f>G135+H135</f>
        <v>0</v>
      </c>
      <c r="J135" s="237">
        <v>159</v>
      </c>
      <c r="K135" s="415"/>
      <c r="L135" s="487">
        <f>J135+K135</f>
        <v>159</v>
      </c>
      <c r="M135" s="237"/>
      <c r="N135" s="60"/>
      <c r="O135" s="488">
        <f>N135+M135</f>
        <v>0</v>
      </c>
      <c r="P135" s="451"/>
    </row>
    <row r="136" spans="1:16" x14ac:dyDescent="0.25">
      <c r="A136" s="108">
        <v>2320</v>
      </c>
      <c r="B136" s="57" t="s">
        <v>133</v>
      </c>
      <c r="C136" s="311">
        <f t="shared" si="36"/>
        <v>2139</v>
      </c>
      <c r="D136" s="58">
        <f t="shared" ref="D136:O136" si="42">SUM(D137:D139)</f>
        <v>292</v>
      </c>
      <c r="E136" s="58">
        <f t="shared" si="42"/>
        <v>0</v>
      </c>
      <c r="F136" s="311">
        <f t="shared" si="42"/>
        <v>292</v>
      </c>
      <c r="G136" s="288">
        <f t="shared" si="42"/>
        <v>0</v>
      </c>
      <c r="H136" s="109">
        <f t="shared" si="42"/>
        <v>0</v>
      </c>
      <c r="I136" s="137">
        <f t="shared" si="42"/>
        <v>0</v>
      </c>
      <c r="J136" s="288">
        <f t="shared" si="42"/>
        <v>1847</v>
      </c>
      <c r="K136" s="137">
        <f t="shared" si="42"/>
        <v>0</v>
      </c>
      <c r="L136" s="311">
        <f t="shared" si="42"/>
        <v>1847</v>
      </c>
      <c r="M136" s="288">
        <f t="shared" si="42"/>
        <v>0</v>
      </c>
      <c r="N136" s="109">
        <f t="shared" si="42"/>
        <v>0</v>
      </c>
      <c r="O136" s="145">
        <f t="shared" si="42"/>
        <v>0</v>
      </c>
      <c r="P136" s="110"/>
    </row>
    <row r="137" spans="1:16" hidden="1" x14ac:dyDescent="0.25">
      <c r="A137" s="36">
        <v>2321</v>
      </c>
      <c r="B137" s="57" t="s">
        <v>134</v>
      </c>
      <c r="C137" s="311">
        <f t="shared" si="36"/>
        <v>0</v>
      </c>
      <c r="D137" s="486"/>
      <c r="E137" s="486"/>
      <c r="F137" s="487">
        <f>D137+E137</f>
        <v>0</v>
      </c>
      <c r="G137" s="237"/>
      <c r="H137" s="60"/>
      <c r="I137" s="415">
        <f>G137+H137</f>
        <v>0</v>
      </c>
      <c r="J137" s="237"/>
      <c r="K137" s="415"/>
      <c r="L137" s="487">
        <f>J137+K137</f>
        <v>0</v>
      </c>
      <c r="M137" s="237"/>
      <c r="N137" s="60"/>
      <c r="O137" s="488">
        <f>N137+M137</f>
        <v>0</v>
      </c>
      <c r="P137" s="451"/>
    </row>
    <row r="138" spans="1:16" x14ac:dyDescent="0.25">
      <c r="A138" s="36">
        <v>2322</v>
      </c>
      <c r="B138" s="57" t="s">
        <v>135</v>
      </c>
      <c r="C138" s="311">
        <f t="shared" si="36"/>
        <v>2080</v>
      </c>
      <c r="D138" s="486">
        <v>292</v>
      </c>
      <c r="E138" s="486"/>
      <c r="F138" s="487">
        <f>D138+E138</f>
        <v>292</v>
      </c>
      <c r="G138" s="237"/>
      <c r="H138" s="60"/>
      <c r="I138" s="415">
        <f>G138+H138</f>
        <v>0</v>
      </c>
      <c r="J138" s="237">
        <v>1788</v>
      </c>
      <c r="K138" s="415"/>
      <c r="L138" s="487">
        <f>J138+K138</f>
        <v>1788</v>
      </c>
      <c r="M138" s="237"/>
      <c r="N138" s="60"/>
      <c r="O138" s="488">
        <f>N138+M138</f>
        <v>0</v>
      </c>
      <c r="P138" s="451"/>
    </row>
    <row r="139" spans="1:16" ht="10.5" customHeight="1" x14ac:dyDescent="0.25">
      <c r="A139" s="36">
        <v>2329</v>
      </c>
      <c r="B139" s="57" t="s">
        <v>136</v>
      </c>
      <c r="C139" s="311">
        <f t="shared" si="36"/>
        <v>59</v>
      </c>
      <c r="D139" s="486"/>
      <c r="E139" s="486"/>
      <c r="F139" s="487">
        <f>D139+E139</f>
        <v>0</v>
      </c>
      <c r="G139" s="237"/>
      <c r="H139" s="60"/>
      <c r="I139" s="415">
        <f>G139+H139</f>
        <v>0</v>
      </c>
      <c r="J139" s="237">
        <v>59</v>
      </c>
      <c r="K139" s="415"/>
      <c r="L139" s="487">
        <f>J139+K139</f>
        <v>59</v>
      </c>
      <c r="M139" s="237"/>
      <c r="N139" s="60"/>
      <c r="O139" s="488">
        <f>N139+M139</f>
        <v>0</v>
      </c>
      <c r="P139" s="451"/>
    </row>
    <row r="140" spans="1:16" hidden="1" x14ac:dyDescent="0.25">
      <c r="A140" s="108">
        <v>2330</v>
      </c>
      <c r="B140" s="57" t="s">
        <v>137</v>
      </c>
      <c r="C140" s="311">
        <f t="shared" si="36"/>
        <v>0</v>
      </c>
      <c r="D140" s="486"/>
      <c r="E140" s="486"/>
      <c r="F140" s="487">
        <f>D140+E140</f>
        <v>0</v>
      </c>
      <c r="G140" s="237"/>
      <c r="H140" s="60"/>
      <c r="I140" s="415">
        <f>G140+H140</f>
        <v>0</v>
      </c>
      <c r="J140" s="237"/>
      <c r="K140" s="415"/>
      <c r="L140" s="487">
        <f>J140+K140</f>
        <v>0</v>
      </c>
      <c r="M140" s="237"/>
      <c r="N140" s="60"/>
      <c r="O140" s="488">
        <f>N140+M140</f>
        <v>0</v>
      </c>
      <c r="P140" s="451"/>
    </row>
    <row r="141" spans="1:16" ht="39" customHeight="1" x14ac:dyDescent="0.25">
      <c r="A141" s="108">
        <v>2340</v>
      </c>
      <c r="B141" s="57" t="s">
        <v>138</v>
      </c>
      <c r="C141" s="311">
        <f t="shared" si="36"/>
        <v>294</v>
      </c>
      <c r="D141" s="58">
        <f t="shared" ref="D141:O141" si="43">SUM(D142:D143)</f>
        <v>294</v>
      </c>
      <c r="E141" s="58">
        <f t="shared" si="43"/>
        <v>0</v>
      </c>
      <c r="F141" s="311">
        <f t="shared" si="43"/>
        <v>294</v>
      </c>
      <c r="G141" s="288">
        <f t="shared" si="43"/>
        <v>0</v>
      </c>
      <c r="H141" s="109">
        <f t="shared" si="43"/>
        <v>0</v>
      </c>
      <c r="I141" s="137">
        <f t="shared" si="43"/>
        <v>0</v>
      </c>
      <c r="J141" s="288">
        <f t="shared" si="43"/>
        <v>0</v>
      </c>
      <c r="K141" s="137">
        <f t="shared" si="43"/>
        <v>0</v>
      </c>
      <c r="L141" s="311">
        <f t="shared" si="43"/>
        <v>0</v>
      </c>
      <c r="M141" s="288">
        <f t="shared" si="43"/>
        <v>0</v>
      </c>
      <c r="N141" s="109">
        <f t="shared" si="43"/>
        <v>0</v>
      </c>
      <c r="O141" s="145">
        <f t="shared" si="43"/>
        <v>0</v>
      </c>
      <c r="P141" s="110"/>
    </row>
    <row r="142" spans="1:16" x14ac:dyDescent="0.25">
      <c r="A142" s="36">
        <v>2341</v>
      </c>
      <c r="B142" s="57" t="s">
        <v>139</v>
      </c>
      <c r="C142" s="311">
        <f t="shared" si="36"/>
        <v>294</v>
      </c>
      <c r="D142" s="486">
        <v>294</v>
      </c>
      <c r="E142" s="486"/>
      <c r="F142" s="487">
        <f>D142+E142</f>
        <v>294</v>
      </c>
      <c r="G142" s="237"/>
      <c r="H142" s="60"/>
      <c r="I142" s="415">
        <f>G142+H142</f>
        <v>0</v>
      </c>
      <c r="J142" s="237"/>
      <c r="K142" s="415"/>
      <c r="L142" s="487">
        <f>J142+K142</f>
        <v>0</v>
      </c>
      <c r="M142" s="237"/>
      <c r="N142" s="60"/>
      <c r="O142" s="488">
        <f>N142+M142</f>
        <v>0</v>
      </c>
      <c r="P142" s="451"/>
    </row>
    <row r="143" spans="1:16" ht="24" hidden="1" x14ac:dyDescent="0.25">
      <c r="A143" s="36">
        <v>2344</v>
      </c>
      <c r="B143" s="57" t="s">
        <v>140</v>
      </c>
      <c r="C143" s="311">
        <f t="shared" si="36"/>
        <v>0</v>
      </c>
      <c r="D143" s="486"/>
      <c r="E143" s="486"/>
      <c r="F143" s="487">
        <f>D143+E143</f>
        <v>0</v>
      </c>
      <c r="G143" s="237"/>
      <c r="H143" s="60"/>
      <c r="I143" s="415">
        <f>G143+H143</f>
        <v>0</v>
      </c>
      <c r="J143" s="237"/>
      <c r="K143" s="415"/>
      <c r="L143" s="487">
        <f>J143+K143</f>
        <v>0</v>
      </c>
      <c r="M143" s="237"/>
      <c r="N143" s="60"/>
      <c r="O143" s="488">
        <f>N143+M143</f>
        <v>0</v>
      </c>
      <c r="P143" s="451"/>
    </row>
    <row r="144" spans="1:16" ht="24" x14ac:dyDescent="0.25">
      <c r="A144" s="105">
        <v>2350</v>
      </c>
      <c r="B144" s="78" t="s">
        <v>141</v>
      </c>
      <c r="C144" s="380">
        <f t="shared" si="36"/>
        <v>6230</v>
      </c>
      <c r="D144" s="82">
        <f t="shared" ref="D144:O144" si="44">SUM(D145:D150)</f>
        <v>5247</v>
      </c>
      <c r="E144" s="82">
        <f t="shared" si="44"/>
        <v>0</v>
      </c>
      <c r="F144" s="380">
        <f t="shared" si="44"/>
        <v>5247</v>
      </c>
      <c r="G144" s="127">
        <f t="shared" si="44"/>
        <v>0</v>
      </c>
      <c r="H144" s="106">
        <f t="shared" si="44"/>
        <v>0</v>
      </c>
      <c r="I144" s="413">
        <f t="shared" si="44"/>
        <v>0</v>
      </c>
      <c r="J144" s="127">
        <f t="shared" si="44"/>
        <v>983</v>
      </c>
      <c r="K144" s="413">
        <f t="shared" si="44"/>
        <v>0</v>
      </c>
      <c r="L144" s="380">
        <f t="shared" si="44"/>
        <v>983</v>
      </c>
      <c r="M144" s="127">
        <f t="shared" si="44"/>
        <v>0</v>
      </c>
      <c r="N144" s="106">
        <f t="shared" si="44"/>
        <v>0</v>
      </c>
      <c r="O144" s="286">
        <f t="shared" si="44"/>
        <v>0</v>
      </c>
      <c r="P144" s="107"/>
    </row>
    <row r="145" spans="1:16" x14ac:dyDescent="0.25">
      <c r="A145" s="32">
        <v>2351</v>
      </c>
      <c r="B145" s="52" t="s">
        <v>142</v>
      </c>
      <c r="C145" s="376">
        <f t="shared" si="36"/>
        <v>1314</v>
      </c>
      <c r="D145" s="483">
        <v>1074</v>
      </c>
      <c r="E145" s="483"/>
      <c r="F145" s="484">
        <f t="shared" ref="F145:F150" si="45">D145+E145</f>
        <v>1074</v>
      </c>
      <c r="G145" s="231"/>
      <c r="H145" s="55"/>
      <c r="I145" s="414">
        <f t="shared" ref="I145:I150" si="46">G145+H145</f>
        <v>0</v>
      </c>
      <c r="J145" s="231">
        <v>240</v>
      </c>
      <c r="K145" s="414"/>
      <c r="L145" s="484">
        <f t="shared" ref="L145:L150" si="47">J145+K145</f>
        <v>240</v>
      </c>
      <c r="M145" s="231"/>
      <c r="N145" s="55"/>
      <c r="O145" s="485">
        <f t="shared" ref="O145:O150" si="48">N145+M145</f>
        <v>0</v>
      </c>
      <c r="P145" s="449"/>
    </row>
    <row r="146" spans="1:16" x14ac:dyDescent="0.25">
      <c r="A146" s="36">
        <v>2352</v>
      </c>
      <c r="B146" s="57" t="s">
        <v>143</v>
      </c>
      <c r="C146" s="311">
        <f t="shared" si="36"/>
        <v>3652</v>
      </c>
      <c r="D146" s="486">
        <v>3062</v>
      </c>
      <c r="E146" s="486"/>
      <c r="F146" s="487">
        <f t="shared" si="45"/>
        <v>3062</v>
      </c>
      <c r="G146" s="237"/>
      <c r="H146" s="60"/>
      <c r="I146" s="415">
        <f t="shared" si="46"/>
        <v>0</v>
      </c>
      <c r="J146" s="237">
        <v>590</v>
      </c>
      <c r="K146" s="415"/>
      <c r="L146" s="487">
        <f t="shared" si="47"/>
        <v>590</v>
      </c>
      <c r="M146" s="237"/>
      <c r="N146" s="60"/>
      <c r="O146" s="488">
        <f t="shared" si="48"/>
        <v>0</v>
      </c>
      <c r="P146" s="451"/>
    </row>
    <row r="147" spans="1:16" ht="24" x14ac:dyDescent="0.25">
      <c r="A147" s="36">
        <v>2353</v>
      </c>
      <c r="B147" s="57" t="s">
        <v>144</v>
      </c>
      <c r="C147" s="311">
        <f t="shared" si="36"/>
        <v>605</v>
      </c>
      <c r="D147" s="486">
        <v>452</v>
      </c>
      <c r="E147" s="486"/>
      <c r="F147" s="487">
        <f t="shared" si="45"/>
        <v>452</v>
      </c>
      <c r="G147" s="237"/>
      <c r="H147" s="60"/>
      <c r="I147" s="415">
        <f t="shared" si="46"/>
        <v>0</v>
      </c>
      <c r="J147" s="237">
        <v>153</v>
      </c>
      <c r="K147" s="415"/>
      <c r="L147" s="487">
        <f t="shared" si="47"/>
        <v>153</v>
      </c>
      <c r="M147" s="237"/>
      <c r="N147" s="60"/>
      <c r="O147" s="488">
        <f t="shared" si="48"/>
        <v>0</v>
      </c>
      <c r="P147" s="451"/>
    </row>
    <row r="148" spans="1:16" ht="24" hidden="1" x14ac:dyDescent="0.25">
      <c r="A148" s="36">
        <v>2354</v>
      </c>
      <c r="B148" s="57" t="s">
        <v>145</v>
      </c>
      <c r="C148" s="311">
        <f t="shared" si="36"/>
        <v>0</v>
      </c>
      <c r="D148" s="486"/>
      <c r="E148" s="486"/>
      <c r="F148" s="487">
        <f t="shared" si="45"/>
        <v>0</v>
      </c>
      <c r="G148" s="237"/>
      <c r="H148" s="60"/>
      <c r="I148" s="415">
        <f t="shared" si="46"/>
        <v>0</v>
      </c>
      <c r="J148" s="237"/>
      <c r="K148" s="415"/>
      <c r="L148" s="487">
        <f t="shared" si="47"/>
        <v>0</v>
      </c>
      <c r="M148" s="237"/>
      <c r="N148" s="60"/>
      <c r="O148" s="488">
        <f t="shared" si="48"/>
        <v>0</v>
      </c>
      <c r="P148" s="451"/>
    </row>
    <row r="149" spans="1:16" ht="24" x14ac:dyDescent="0.25">
      <c r="A149" s="36">
        <v>2355</v>
      </c>
      <c r="B149" s="57" t="s">
        <v>146</v>
      </c>
      <c r="C149" s="311">
        <f t="shared" si="36"/>
        <v>659</v>
      </c>
      <c r="D149" s="486">
        <v>659</v>
      </c>
      <c r="E149" s="486"/>
      <c r="F149" s="487">
        <f t="shared" si="45"/>
        <v>659</v>
      </c>
      <c r="G149" s="237"/>
      <c r="H149" s="60"/>
      <c r="I149" s="415">
        <f t="shared" si="46"/>
        <v>0</v>
      </c>
      <c r="J149" s="237"/>
      <c r="K149" s="415"/>
      <c r="L149" s="487">
        <f t="shared" si="47"/>
        <v>0</v>
      </c>
      <c r="M149" s="237"/>
      <c r="N149" s="60"/>
      <c r="O149" s="488">
        <f t="shared" si="48"/>
        <v>0</v>
      </c>
      <c r="P149" s="451"/>
    </row>
    <row r="150" spans="1:16" ht="24" hidden="1" x14ac:dyDescent="0.25">
      <c r="A150" s="36">
        <v>2359</v>
      </c>
      <c r="B150" s="57" t="s">
        <v>147</v>
      </c>
      <c r="C150" s="311">
        <f t="shared" si="36"/>
        <v>0</v>
      </c>
      <c r="D150" s="486"/>
      <c r="E150" s="486"/>
      <c r="F150" s="487">
        <f t="shared" si="45"/>
        <v>0</v>
      </c>
      <c r="G150" s="237"/>
      <c r="H150" s="60"/>
      <c r="I150" s="415">
        <f t="shared" si="46"/>
        <v>0</v>
      </c>
      <c r="J150" s="237"/>
      <c r="K150" s="415"/>
      <c r="L150" s="487">
        <f t="shared" si="47"/>
        <v>0</v>
      </c>
      <c r="M150" s="237"/>
      <c r="N150" s="60"/>
      <c r="O150" s="488">
        <f t="shared" si="48"/>
        <v>0</v>
      </c>
      <c r="P150" s="451"/>
    </row>
    <row r="151" spans="1:16" ht="24.75" customHeight="1" x14ac:dyDescent="0.25">
      <c r="A151" s="108">
        <v>2360</v>
      </c>
      <c r="B151" s="57" t="s">
        <v>148</v>
      </c>
      <c r="C151" s="311">
        <f t="shared" si="36"/>
        <v>240</v>
      </c>
      <c r="D151" s="58">
        <f t="shared" ref="D151:O151" si="49">SUM(D152:D158)</f>
        <v>240</v>
      </c>
      <c r="E151" s="58">
        <f t="shared" si="49"/>
        <v>0</v>
      </c>
      <c r="F151" s="311">
        <f t="shared" si="49"/>
        <v>240</v>
      </c>
      <c r="G151" s="288">
        <f t="shared" si="49"/>
        <v>0</v>
      </c>
      <c r="H151" s="109">
        <f t="shared" si="49"/>
        <v>0</v>
      </c>
      <c r="I151" s="137">
        <f t="shared" si="49"/>
        <v>0</v>
      </c>
      <c r="J151" s="288">
        <f t="shared" si="49"/>
        <v>0</v>
      </c>
      <c r="K151" s="137">
        <f t="shared" si="49"/>
        <v>0</v>
      </c>
      <c r="L151" s="311">
        <f t="shared" si="49"/>
        <v>0</v>
      </c>
      <c r="M151" s="288">
        <f t="shared" si="49"/>
        <v>0</v>
      </c>
      <c r="N151" s="109">
        <f t="shared" si="49"/>
        <v>0</v>
      </c>
      <c r="O151" s="145">
        <f t="shared" si="49"/>
        <v>0</v>
      </c>
      <c r="P151" s="110"/>
    </row>
    <row r="152" spans="1:16" x14ac:dyDescent="0.25">
      <c r="A152" s="35">
        <v>2361</v>
      </c>
      <c r="B152" s="57" t="s">
        <v>149</v>
      </c>
      <c r="C152" s="311">
        <f t="shared" si="36"/>
        <v>240</v>
      </c>
      <c r="D152" s="486">
        <v>240</v>
      </c>
      <c r="E152" s="486"/>
      <c r="F152" s="487">
        <f t="shared" ref="F152:F159" si="50">D152+E152</f>
        <v>240</v>
      </c>
      <c r="G152" s="237"/>
      <c r="H152" s="60"/>
      <c r="I152" s="415">
        <f t="shared" ref="I152:I159" si="51">G152+H152</f>
        <v>0</v>
      </c>
      <c r="J152" s="237"/>
      <c r="K152" s="415"/>
      <c r="L152" s="487">
        <f t="shared" ref="L152:L159" si="52">J152+K152</f>
        <v>0</v>
      </c>
      <c r="M152" s="237"/>
      <c r="N152" s="60"/>
      <c r="O152" s="488">
        <f t="shared" ref="O152:O159" si="53">N152+M152</f>
        <v>0</v>
      </c>
      <c r="P152" s="451"/>
    </row>
    <row r="153" spans="1:16" ht="24" hidden="1" x14ac:dyDescent="0.25">
      <c r="A153" s="35">
        <v>2362</v>
      </c>
      <c r="B153" s="57" t="s">
        <v>150</v>
      </c>
      <c r="C153" s="311">
        <f t="shared" si="36"/>
        <v>0</v>
      </c>
      <c r="D153" s="486"/>
      <c r="E153" s="486"/>
      <c r="F153" s="487">
        <f t="shared" si="50"/>
        <v>0</v>
      </c>
      <c r="G153" s="237"/>
      <c r="H153" s="60"/>
      <c r="I153" s="415">
        <f t="shared" si="51"/>
        <v>0</v>
      </c>
      <c r="J153" s="237"/>
      <c r="K153" s="415"/>
      <c r="L153" s="487">
        <f t="shared" si="52"/>
        <v>0</v>
      </c>
      <c r="M153" s="237"/>
      <c r="N153" s="60"/>
      <c r="O153" s="488">
        <f t="shared" si="53"/>
        <v>0</v>
      </c>
      <c r="P153" s="451"/>
    </row>
    <row r="154" spans="1:16" hidden="1" x14ac:dyDescent="0.25">
      <c r="A154" s="35">
        <v>2363</v>
      </c>
      <c r="B154" s="57" t="s">
        <v>151</v>
      </c>
      <c r="C154" s="311">
        <f t="shared" si="36"/>
        <v>0</v>
      </c>
      <c r="D154" s="486"/>
      <c r="E154" s="486"/>
      <c r="F154" s="487">
        <f t="shared" si="50"/>
        <v>0</v>
      </c>
      <c r="G154" s="237"/>
      <c r="H154" s="60"/>
      <c r="I154" s="415">
        <f t="shared" si="51"/>
        <v>0</v>
      </c>
      <c r="J154" s="237"/>
      <c r="K154" s="415"/>
      <c r="L154" s="487">
        <f t="shared" si="52"/>
        <v>0</v>
      </c>
      <c r="M154" s="237"/>
      <c r="N154" s="60"/>
      <c r="O154" s="488">
        <f t="shared" si="53"/>
        <v>0</v>
      </c>
      <c r="P154" s="451"/>
    </row>
    <row r="155" spans="1:16" hidden="1" x14ac:dyDescent="0.25">
      <c r="A155" s="35">
        <v>2364</v>
      </c>
      <c r="B155" s="57" t="s">
        <v>152</v>
      </c>
      <c r="C155" s="311">
        <f t="shared" si="36"/>
        <v>0</v>
      </c>
      <c r="D155" s="486"/>
      <c r="E155" s="486"/>
      <c r="F155" s="487">
        <f t="shared" si="50"/>
        <v>0</v>
      </c>
      <c r="G155" s="237"/>
      <c r="H155" s="60"/>
      <c r="I155" s="415">
        <f t="shared" si="51"/>
        <v>0</v>
      </c>
      <c r="J155" s="237"/>
      <c r="K155" s="415"/>
      <c r="L155" s="487">
        <f t="shared" si="52"/>
        <v>0</v>
      </c>
      <c r="M155" s="237"/>
      <c r="N155" s="60"/>
      <c r="O155" s="488">
        <f t="shared" si="53"/>
        <v>0</v>
      </c>
      <c r="P155" s="451"/>
    </row>
    <row r="156" spans="1:16" ht="12.75" hidden="1" customHeight="1" x14ac:dyDescent="0.25">
      <c r="A156" s="35">
        <v>2365</v>
      </c>
      <c r="B156" s="57" t="s">
        <v>153</v>
      </c>
      <c r="C156" s="311">
        <f t="shared" si="36"/>
        <v>0</v>
      </c>
      <c r="D156" s="486"/>
      <c r="E156" s="486"/>
      <c r="F156" s="487">
        <f t="shared" si="50"/>
        <v>0</v>
      </c>
      <c r="G156" s="237"/>
      <c r="H156" s="60"/>
      <c r="I156" s="415">
        <f t="shared" si="51"/>
        <v>0</v>
      </c>
      <c r="J156" s="237"/>
      <c r="K156" s="415"/>
      <c r="L156" s="487">
        <f t="shared" si="52"/>
        <v>0</v>
      </c>
      <c r="M156" s="237"/>
      <c r="N156" s="60"/>
      <c r="O156" s="488">
        <f t="shared" si="53"/>
        <v>0</v>
      </c>
      <c r="P156" s="451"/>
    </row>
    <row r="157" spans="1:16" ht="36" hidden="1" x14ac:dyDescent="0.25">
      <c r="A157" s="35">
        <v>2366</v>
      </c>
      <c r="B157" s="57" t="s">
        <v>154</v>
      </c>
      <c r="C157" s="311">
        <f t="shared" si="36"/>
        <v>0</v>
      </c>
      <c r="D157" s="486"/>
      <c r="E157" s="486"/>
      <c r="F157" s="487">
        <f t="shared" si="50"/>
        <v>0</v>
      </c>
      <c r="G157" s="237"/>
      <c r="H157" s="60"/>
      <c r="I157" s="415">
        <f t="shared" si="51"/>
        <v>0</v>
      </c>
      <c r="J157" s="237"/>
      <c r="K157" s="415"/>
      <c r="L157" s="487">
        <f t="shared" si="52"/>
        <v>0</v>
      </c>
      <c r="M157" s="237"/>
      <c r="N157" s="60"/>
      <c r="O157" s="488">
        <f t="shared" si="53"/>
        <v>0</v>
      </c>
      <c r="P157" s="451"/>
    </row>
    <row r="158" spans="1:16" ht="48" hidden="1" x14ac:dyDescent="0.25">
      <c r="A158" s="35">
        <v>2369</v>
      </c>
      <c r="B158" s="57" t="s">
        <v>155</v>
      </c>
      <c r="C158" s="311">
        <f t="shared" si="36"/>
        <v>0</v>
      </c>
      <c r="D158" s="486"/>
      <c r="E158" s="486"/>
      <c r="F158" s="487">
        <f t="shared" si="50"/>
        <v>0</v>
      </c>
      <c r="G158" s="237"/>
      <c r="H158" s="60"/>
      <c r="I158" s="415">
        <f t="shared" si="51"/>
        <v>0</v>
      </c>
      <c r="J158" s="237"/>
      <c r="K158" s="415"/>
      <c r="L158" s="487">
        <f t="shared" si="52"/>
        <v>0</v>
      </c>
      <c r="M158" s="237"/>
      <c r="N158" s="60"/>
      <c r="O158" s="488">
        <f t="shared" si="53"/>
        <v>0</v>
      </c>
      <c r="P158" s="451"/>
    </row>
    <row r="159" spans="1:16" x14ac:dyDescent="0.25">
      <c r="A159" s="105">
        <v>2370</v>
      </c>
      <c r="B159" s="78" t="s">
        <v>156</v>
      </c>
      <c r="C159" s="380">
        <f t="shared" si="36"/>
        <v>9980</v>
      </c>
      <c r="D159" s="489">
        <v>9980</v>
      </c>
      <c r="E159" s="489"/>
      <c r="F159" s="490">
        <f t="shared" si="50"/>
        <v>9980</v>
      </c>
      <c r="G159" s="289"/>
      <c r="H159" s="111"/>
      <c r="I159" s="416">
        <f t="shared" si="51"/>
        <v>0</v>
      </c>
      <c r="J159" s="289"/>
      <c r="K159" s="416"/>
      <c r="L159" s="490">
        <f t="shared" si="52"/>
        <v>0</v>
      </c>
      <c r="M159" s="289"/>
      <c r="N159" s="111"/>
      <c r="O159" s="491">
        <f t="shared" si="53"/>
        <v>0</v>
      </c>
      <c r="P159" s="492"/>
    </row>
    <row r="160" spans="1:16" hidden="1" x14ac:dyDescent="0.25">
      <c r="A160" s="105">
        <v>2380</v>
      </c>
      <c r="B160" s="78" t="s">
        <v>157</v>
      </c>
      <c r="C160" s="380">
        <f t="shared" si="36"/>
        <v>0</v>
      </c>
      <c r="D160" s="82">
        <f t="shared" ref="D160:O160" si="54">SUM(D161:D162)</f>
        <v>0</v>
      </c>
      <c r="E160" s="82">
        <f t="shared" si="54"/>
        <v>0</v>
      </c>
      <c r="F160" s="380">
        <f t="shared" si="54"/>
        <v>0</v>
      </c>
      <c r="G160" s="127">
        <f t="shared" si="54"/>
        <v>0</v>
      </c>
      <c r="H160" s="106">
        <f t="shared" si="54"/>
        <v>0</v>
      </c>
      <c r="I160" s="413">
        <f t="shared" si="54"/>
        <v>0</v>
      </c>
      <c r="J160" s="127">
        <f t="shared" si="54"/>
        <v>0</v>
      </c>
      <c r="K160" s="413">
        <f t="shared" si="54"/>
        <v>0</v>
      </c>
      <c r="L160" s="380">
        <f t="shared" si="54"/>
        <v>0</v>
      </c>
      <c r="M160" s="127">
        <f t="shared" si="54"/>
        <v>0</v>
      </c>
      <c r="N160" s="106">
        <f t="shared" si="54"/>
        <v>0</v>
      </c>
      <c r="O160" s="286">
        <f t="shared" si="54"/>
        <v>0</v>
      </c>
      <c r="P160" s="107"/>
    </row>
    <row r="161" spans="1:16" hidden="1" x14ac:dyDescent="0.25">
      <c r="A161" s="31">
        <v>2381</v>
      </c>
      <c r="B161" s="52" t="s">
        <v>158</v>
      </c>
      <c r="C161" s="376">
        <f t="shared" si="36"/>
        <v>0</v>
      </c>
      <c r="D161" s="483"/>
      <c r="E161" s="483"/>
      <c r="F161" s="484">
        <f>D161+E161</f>
        <v>0</v>
      </c>
      <c r="G161" s="231"/>
      <c r="H161" s="55"/>
      <c r="I161" s="414">
        <f>G161+H161</f>
        <v>0</v>
      </c>
      <c r="J161" s="231"/>
      <c r="K161" s="414"/>
      <c r="L161" s="484">
        <f>J161+K161</f>
        <v>0</v>
      </c>
      <c r="M161" s="231"/>
      <c r="N161" s="55"/>
      <c r="O161" s="485">
        <f>N161+M161</f>
        <v>0</v>
      </c>
      <c r="P161" s="449"/>
    </row>
    <row r="162" spans="1:16" ht="24" hidden="1" x14ac:dyDescent="0.25">
      <c r="A162" s="35">
        <v>2389</v>
      </c>
      <c r="B162" s="57" t="s">
        <v>159</v>
      </c>
      <c r="C162" s="311">
        <f t="shared" si="36"/>
        <v>0</v>
      </c>
      <c r="D162" s="486"/>
      <c r="E162" s="486"/>
      <c r="F162" s="487">
        <f>D162+E162</f>
        <v>0</v>
      </c>
      <c r="G162" s="237"/>
      <c r="H162" s="60"/>
      <c r="I162" s="415">
        <f>G162+H162</f>
        <v>0</v>
      </c>
      <c r="J162" s="237"/>
      <c r="K162" s="415"/>
      <c r="L162" s="487">
        <f>J162+K162</f>
        <v>0</v>
      </c>
      <c r="M162" s="237"/>
      <c r="N162" s="60"/>
      <c r="O162" s="488">
        <f>N162+M162</f>
        <v>0</v>
      </c>
      <c r="P162" s="451"/>
    </row>
    <row r="163" spans="1:16" x14ac:dyDescent="0.25">
      <c r="A163" s="105">
        <v>2390</v>
      </c>
      <c r="B163" s="78" t="s">
        <v>160</v>
      </c>
      <c r="C163" s="380">
        <f t="shared" si="36"/>
        <v>60</v>
      </c>
      <c r="D163" s="489"/>
      <c r="E163" s="489"/>
      <c r="F163" s="490">
        <f>D163+E163</f>
        <v>0</v>
      </c>
      <c r="G163" s="289"/>
      <c r="H163" s="111"/>
      <c r="I163" s="416">
        <f>G163+H163</f>
        <v>0</v>
      </c>
      <c r="J163" s="289">
        <v>60</v>
      </c>
      <c r="K163" s="416"/>
      <c r="L163" s="490">
        <f>J163+K163</f>
        <v>60</v>
      </c>
      <c r="M163" s="289"/>
      <c r="N163" s="111"/>
      <c r="O163" s="491">
        <f>N163+M163</f>
        <v>0</v>
      </c>
      <c r="P163" s="492"/>
    </row>
    <row r="164" spans="1:16" x14ac:dyDescent="0.25">
      <c r="A164" s="44">
        <v>2400</v>
      </c>
      <c r="B164" s="103" t="s">
        <v>161</v>
      </c>
      <c r="C164" s="375">
        <f t="shared" si="36"/>
        <v>124</v>
      </c>
      <c r="D164" s="493">
        <v>124</v>
      </c>
      <c r="E164" s="493"/>
      <c r="F164" s="494">
        <f>D164+E164</f>
        <v>124</v>
      </c>
      <c r="G164" s="296"/>
      <c r="H164" s="116"/>
      <c r="I164" s="495">
        <f>G164+H164</f>
        <v>0</v>
      </c>
      <c r="J164" s="296"/>
      <c r="K164" s="495"/>
      <c r="L164" s="494">
        <f>J164+K164</f>
        <v>0</v>
      </c>
      <c r="M164" s="296"/>
      <c r="N164" s="116"/>
      <c r="O164" s="496">
        <f>N164+M164</f>
        <v>0</v>
      </c>
      <c r="P164" s="497"/>
    </row>
    <row r="165" spans="1:16" ht="24" x14ac:dyDescent="0.25">
      <c r="A165" s="44">
        <v>2500</v>
      </c>
      <c r="B165" s="103" t="s">
        <v>162</v>
      </c>
      <c r="C165" s="375">
        <f t="shared" si="36"/>
        <v>11</v>
      </c>
      <c r="D165" s="45">
        <f t="shared" ref="D165:O165" si="55">SUM(D166,D171)</f>
        <v>0</v>
      </c>
      <c r="E165" s="45">
        <f t="shared" si="55"/>
        <v>0</v>
      </c>
      <c r="F165" s="375">
        <f t="shared" si="55"/>
        <v>0</v>
      </c>
      <c r="G165" s="227">
        <f t="shared" si="55"/>
        <v>0</v>
      </c>
      <c r="H165" s="50">
        <f t="shared" si="55"/>
        <v>0</v>
      </c>
      <c r="I165" s="412">
        <f t="shared" si="55"/>
        <v>0</v>
      </c>
      <c r="J165" s="227">
        <f t="shared" si="55"/>
        <v>11</v>
      </c>
      <c r="K165" s="412">
        <f t="shared" si="55"/>
        <v>0</v>
      </c>
      <c r="L165" s="375">
        <f t="shared" si="55"/>
        <v>11</v>
      </c>
      <c r="M165" s="304">
        <f t="shared" si="55"/>
        <v>0</v>
      </c>
      <c r="N165" s="50">
        <f t="shared" si="55"/>
        <v>0</v>
      </c>
      <c r="O165" s="283">
        <f t="shared" si="55"/>
        <v>0</v>
      </c>
      <c r="P165" s="112"/>
    </row>
    <row r="166" spans="1:16" ht="16.5" hidden="1" customHeight="1" x14ac:dyDescent="0.25">
      <c r="A166" s="164">
        <v>2510</v>
      </c>
      <c r="B166" s="52" t="s">
        <v>163</v>
      </c>
      <c r="C166" s="376">
        <f t="shared" si="36"/>
        <v>0</v>
      </c>
      <c r="D166" s="53">
        <f t="shared" ref="D166:O166" si="56">SUM(D167:D170)</f>
        <v>0</v>
      </c>
      <c r="E166" s="53">
        <f t="shared" si="56"/>
        <v>0</v>
      </c>
      <c r="F166" s="376">
        <f t="shared" si="56"/>
        <v>0</v>
      </c>
      <c r="G166" s="291">
        <f t="shared" si="56"/>
        <v>0</v>
      </c>
      <c r="H166" s="113">
        <f t="shared" si="56"/>
        <v>0</v>
      </c>
      <c r="I166" s="136">
        <f t="shared" si="56"/>
        <v>0</v>
      </c>
      <c r="J166" s="291">
        <f t="shared" si="56"/>
        <v>0</v>
      </c>
      <c r="K166" s="136">
        <f t="shared" si="56"/>
        <v>0</v>
      </c>
      <c r="L166" s="376">
        <f t="shared" si="56"/>
        <v>0</v>
      </c>
      <c r="M166" s="295">
        <f t="shared" si="56"/>
        <v>0</v>
      </c>
      <c r="N166" s="113">
        <f t="shared" si="56"/>
        <v>0</v>
      </c>
      <c r="O166" s="287">
        <f t="shared" si="56"/>
        <v>0</v>
      </c>
      <c r="P166" s="114"/>
    </row>
    <row r="167" spans="1:16" ht="24" hidden="1" x14ac:dyDescent="0.25">
      <c r="A167" s="36">
        <v>2512</v>
      </c>
      <c r="B167" s="57" t="s">
        <v>164</v>
      </c>
      <c r="C167" s="311">
        <f t="shared" si="36"/>
        <v>0</v>
      </c>
      <c r="D167" s="486"/>
      <c r="E167" s="486"/>
      <c r="F167" s="487">
        <f t="shared" ref="F167:F172" si="57">D167+E167</f>
        <v>0</v>
      </c>
      <c r="G167" s="237"/>
      <c r="H167" s="60"/>
      <c r="I167" s="415">
        <f t="shared" ref="I167:I172" si="58">G167+H167</f>
        <v>0</v>
      </c>
      <c r="J167" s="237"/>
      <c r="K167" s="415"/>
      <c r="L167" s="487">
        <f t="shared" ref="L167:L172" si="59">J167+K167</f>
        <v>0</v>
      </c>
      <c r="M167" s="237"/>
      <c r="N167" s="60"/>
      <c r="O167" s="488">
        <f t="shared" ref="O167:O172" si="60">N167+M167</f>
        <v>0</v>
      </c>
      <c r="P167" s="451"/>
    </row>
    <row r="168" spans="1:16" ht="36" hidden="1" x14ac:dyDescent="0.25">
      <c r="A168" s="36">
        <v>2513</v>
      </c>
      <c r="B168" s="57" t="s">
        <v>165</v>
      </c>
      <c r="C168" s="311">
        <f t="shared" si="36"/>
        <v>0</v>
      </c>
      <c r="D168" s="486"/>
      <c r="E168" s="486"/>
      <c r="F168" s="487">
        <f t="shared" si="57"/>
        <v>0</v>
      </c>
      <c r="G168" s="237"/>
      <c r="H168" s="60"/>
      <c r="I168" s="415">
        <f t="shared" si="58"/>
        <v>0</v>
      </c>
      <c r="J168" s="237"/>
      <c r="K168" s="415"/>
      <c r="L168" s="487">
        <f t="shared" si="59"/>
        <v>0</v>
      </c>
      <c r="M168" s="237"/>
      <c r="N168" s="60"/>
      <c r="O168" s="488">
        <f t="shared" si="60"/>
        <v>0</v>
      </c>
      <c r="P168" s="451"/>
    </row>
    <row r="169" spans="1:16" ht="24" hidden="1" x14ac:dyDescent="0.25">
      <c r="A169" s="36">
        <v>2515</v>
      </c>
      <c r="B169" s="57" t="s">
        <v>166</v>
      </c>
      <c r="C169" s="311">
        <f t="shared" si="36"/>
        <v>0</v>
      </c>
      <c r="D169" s="486"/>
      <c r="E169" s="486"/>
      <c r="F169" s="487">
        <f t="shared" si="57"/>
        <v>0</v>
      </c>
      <c r="G169" s="237"/>
      <c r="H169" s="60"/>
      <c r="I169" s="415">
        <f t="shared" si="58"/>
        <v>0</v>
      </c>
      <c r="J169" s="237"/>
      <c r="K169" s="415"/>
      <c r="L169" s="487">
        <f t="shared" si="59"/>
        <v>0</v>
      </c>
      <c r="M169" s="237"/>
      <c r="N169" s="60"/>
      <c r="O169" s="488">
        <f t="shared" si="60"/>
        <v>0</v>
      </c>
      <c r="P169" s="451"/>
    </row>
    <row r="170" spans="1:16" ht="24" hidden="1" x14ac:dyDescent="0.25">
      <c r="A170" s="36">
        <v>2519</v>
      </c>
      <c r="B170" s="57" t="s">
        <v>167</v>
      </c>
      <c r="C170" s="311">
        <f t="shared" si="36"/>
        <v>0</v>
      </c>
      <c r="D170" s="486"/>
      <c r="E170" s="486"/>
      <c r="F170" s="487">
        <f t="shared" si="57"/>
        <v>0</v>
      </c>
      <c r="G170" s="237"/>
      <c r="H170" s="60"/>
      <c r="I170" s="415">
        <f t="shared" si="58"/>
        <v>0</v>
      </c>
      <c r="J170" s="237"/>
      <c r="K170" s="415"/>
      <c r="L170" s="487">
        <f t="shared" si="59"/>
        <v>0</v>
      </c>
      <c r="M170" s="237"/>
      <c r="N170" s="60"/>
      <c r="O170" s="488">
        <f t="shared" si="60"/>
        <v>0</v>
      </c>
      <c r="P170" s="451"/>
    </row>
    <row r="171" spans="1:16" ht="24" x14ac:dyDescent="0.25">
      <c r="A171" s="108">
        <v>2520</v>
      </c>
      <c r="B171" s="57" t="s">
        <v>168</v>
      </c>
      <c r="C171" s="311">
        <f t="shared" si="36"/>
        <v>11</v>
      </c>
      <c r="D171" s="486"/>
      <c r="E171" s="486"/>
      <c r="F171" s="487">
        <f t="shared" si="57"/>
        <v>0</v>
      </c>
      <c r="G171" s="237"/>
      <c r="H171" s="60"/>
      <c r="I171" s="415">
        <f t="shared" si="58"/>
        <v>0</v>
      </c>
      <c r="J171" s="237">
        <v>11</v>
      </c>
      <c r="K171" s="415"/>
      <c r="L171" s="487">
        <f t="shared" si="59"/>
        <v>11</v>
      </c>
      <c r="M171" s="237"/>
      <c r="N171" s="60"/>
      <c r="O171" s="488">
        <f t="shared" si="60"/>
        <v>0</v>
      </c>
      <c r="P171" s="451"/>
    </row>
    <row r="172" spans="1:16" s="117" customFormat="1" ht="48" hidden="1" x14ac:dyDescent="0.25">
      <c r="A172" s="17">
        <v>2800</v>
      </c>
      <c r="B172" s="52" t="s">
        <v>169</v>
      </c>
      <c r="C172" s="376">
        <f t="shared" si="36"/>
        <v>0</v>
      </c>
      <c r="D172" s="428"/>
      <c r="E172" s="428"/>
      <c r="F172" s="429">
        <f t="shared" si="57"/>
        <v>0</v>
      </c>
      <c r="G172" s="204"/>
      <c r="H172" s="34"/>
      <c r="I172" s="430">
        <f t="shared" si="58"/>
        <v>0</v>
      </c>
      <c r="J172" s="204"/>
      <c r="K172" s="430"/>
      <c r="L172" s="429">
        <f t="shared" si="59"/>
        <v>0</v>
      </c>
      <c r="M172" s="204"/>
      <c r="N172" s="34"/>
      <c r="O172" s="431">
        <f t="shared" si="60"/>
        <v>0</v>
      </c>
      <c r="P172" s="432"/>
    </row>
    <row r="173" spans="1:16" hidden="1" x14ac:dyDescent="0.25">
      <c r="A173" s="475">
        <v>3000</v>
      </c>
      <c r="B173" s="475" t="s">
        <v>170</v>
      </c>
      <c r="C173" s="476">
        <f t="shared" si="36"/>
        <v>0</v>
      </c>
      <c r="D173" s="477">
        <f t="shared" ref="D173:O173" si="61">SUM(D174,D184)</f>
        <v>0</v>
      </c>
      <c r="E173" s="477">
        <f t="shared" si="61"/>
        <v>0</v>
      </c>
      <c r="F173" s="476">
        <f t="shared" si="61"/>
        <v>0</v>
      </c>
      <c r="G173" s="478">
        <f t="shared" si="61"/>
        <v>0</v>
      </c>
      <c r="H173" s="479">
        <f t="shared" si="61"/>
        <v>0</v>
      </c>
      <c r="I173" s="480">
        <f t="shared" si="61"/>
        <v>0</v>
      </c>
      <c r="J173" s="478">
        <f t="shared" si="61"/>
        <v>0</v>
      </c>
      <c r="K173" s="480">
        <f t="shared" si="61"/>
        <v>0</v>
      </c>
      <c r="L173" s="476">
        <f t="shared" si="61"/>
        <v>0</v>
      </c>
      <c r="M173" s="478">
        <f t="shared" si="61"/>
        <v>0</v>
      </c>
      <c r="N173" s="479">
        <f t="shared" si="61"/>
        <v>0</v>
      </c>
      <c r="O173" s="481">
        <f t="shared" si="61"/>
        <v>0</v>
      </c>
      <c r="P173" s="482"/>
    </row>
    <row r="174" spans="1:16" ht="24" hidden="1" x14ac:dyDescent="0.25">
      <c r="A174" s="44">
        <v>3200</v>
      </c>
      <c r="B174" s="118" t="s">
        <v>171</v>
      </c>
      <c r="C174" s="375">
        <f t="shared" si="36"/>
        <v>0</v>
      </c>
      <c r="D174" s="45">
        <f t="shared" ref="D174:O174" si="62">SUM(D175,D179)</f>
        <v>0</v>
      </c>
      <c r="E174" s="45">
        <f t="shared" si="62"/>
        <v>0</v>
      </c>
      <c r="F174" s="375">
        <f t="shared" si="62"/>
        <v>0</v>
      </c>
      <c r="G174" s="227">
        <f t="shared" si="62"/>
        <v>0</v>
      </c>
      <c r="H174" s="50">
        <f t="shared" si="62"/>
        <v>0</v>
      </c>
      <c r="I174" s="412">
        <f t="shared" si="62"/>
        <v>0</v>
      </c>
      <c r="J174" s="227">
        <f t="shared" si="62"/>
        <v>0</v>
      </c>
      <c r="K174" s="412">
        <f t="shared" si="62"/>
        <v>0</v>
      </c>
      <c r="L174" s="375">
        <f t="shared" si="62"/>
        <v>0</v>
      </c>
      <c r="M174" s="304">
        <f t="shared" si="62"/>
        <v>0</v>
      </c>
      <c r="N174" s="50">
        <f t="shared" si="62"/>
        <v>0</v>
      </c>
      <c r="O174" s="283">
        <f t="shared" si="62"/>
        <v>0</v>
      </c>
      <c r="P174" s="112"/>
    </row>
    <row r="175" spans="1:16" ht="36" hidden="1" x14ac:dyDescent="0.25">
      <c r="A175" s="164">
        <v>3260</v>
      </c>
      <c r="B175" s="52" t="s">
        <v>172</v>
      </c>
      <c r="C175" s="376">
        <f t="shared" si="36"/>
        <v>0</v>
      </c>
      <c r="D175" s="53">
        <f t="shared" ref="D175:O175" si="63">SUM(D176:D178)</f>
        <v>0</v>
      </c>
      <c r="E175" s="53">
        <f t="shared" si="63"/>
        <v>0</v>
      </c>
      <c r="F175" s="376">
        <f t="shared" si="63"/>
        <v>0</v>
      </c>
      <c r="G175" s="291">
        <f t="shared" si="63"/>
        <v>0</v>
      </c>
      <c r="H175" s="113">
        <f t="shared" si="63"/>
        <v>0</v>
      </c>
      <c r="I175" s="136">
        <f t="shared" si="63"/>
        <v>0</v>
      </c>
      <c r="J175" s="291">
        <f t="shared" si="63"/>
        <v>0</v>
      </c>
      <c r="K175" s="136">
        <f t="shared" si="63"/>
        <v>0</v>
      </c>
      <c r="L175" s="376">
        <f t="shared" si="63"/>
        <v>0</v>
      </c>
      <c r="M175" s="291">
        <f t="shared" si="63"/>
        <v>0</v>
      </c>
      <c r="N175" s="113">
        <f t="shared" si="63"/>
        <v>0</v>
      </c>
      <c r="O175" s="287">
        <f t="shared" si="63"/>
        <v>0</v>
      </c>
      <c r="P175" s="114"/>
    </row>
    <row r="176" spans="1:16" ht="24" hidden="1" x14ac:dyDescent="0.25">
      <c r="A176" s="36">
        <v>3261</v>
      </c>
      <c r="B176" s="57" t="s">
        <v>173</v>
      </c>
      <c r="C176" s="311">
        <f t="shared" si="36"/>
        <v>0</v>
      </c>
      <c r="D176" s="486"/>
      <c r="E176" s="486"/>
      <c r="F176" s="487">
        <f>D176+E176</f>
        <v>0</v>
      </c>
      <c r="G176" s="237"/>
      <c r="H176" s="60"/>
      <c r="I176" s="415">
        <f>G176+H176</f>
        <v>0</v>
      </c>
      <c r="J176" s="237"/>
      <c r="K176" s="415"/>
      <c r="L176" s="487">
        <f>J176+K176</f>
        <v>0</v>
      </c>
      <c r="M176" s="237"/>
      <c r="N176" s="60"/>
      <c r="O176" s="488">
        <f>N176+M176</f>
        <v>0</v>
      </c>
      <c r="P176" s="451"/>
    </row>
    <row r="177" spans="1:16" ht="36" hidden="1" x14ac:dyDescent="0.25">
      <c r="A177" s="36">
        <v>3262</v>
      </c>
      <c r="B177" s="57" t="s">
        <v>174</v>
      </c>
      <c r="C177" s="311">
        <f t="shared" si="36"/>
        <v>0</v>
      </c>
      <c r="D177" s="486"/>
      <c r="E177" s="486"/>
      <c r="F177" s="487">
        <f>D177+E177</f>
        <v>0</v>
      </c>
      <c r="G177" s="237"/>
      <c r="H177" s="60"/>
      <c r="I177" s="415">
        <f>G177+H177</f>
        <v>0</v>
      </c>
      <c r="J177" s="237"/>
      <c r="K177" s="415"/>
      <c r="L177" s="487">
        <f>J177+K177</f>
        <v>0</v>
      </c>
      <c r="M177" s="237"/>
      <c r="N177" s="60"/>
      <c r="O177" s="488">
        <f>N177+M177</f>
        <v>0</v>
      </c>
      <c r="P177" s="451"/>
    </row>
    <row r="178" spans="1:16" ht="24" hidden="1" x14ac:dyDescent="0.25">
      <c r="A178" s="36">
        <v>3263</v>
      </c>
      <c r="B178" s="57" t="s">
        <v>175</v>
      </c>
      <c r="C178" s="311">
        <f t="shared" ref="C178:C241" si="64">SUM(F178,I178,L178,O178)</f>
        <v>0</v>
      </c>
      <c r="D178" s="486"/>
      <c r="E178" s="486"/>
      <c r="F178" s="487">
        <f>D178+E178</f>
        <v>0</v>
      </c>
      <c r="G178" s="237"/>
      <c r="H178" s="60"/>
      <c r="I178" s="415">
        <f>G178+H178</f>
        <v>0</v>
      </c>
      <c r="J178" s="237"/>
      <c r="K178" s="415"/>
      <c r="L178" s="487">
        <f>J178+K178</f>
        <v>0</v>
      </c>
      <c r="M178" s="237"/>
      <c r="N178" s="60"/>
      <c r="O178" s="488">
        <f>N178+M178</f>
        <v>0</v>
      </c>
      <c r="P178" s="451"/>
    </row>
    <row r="179" spans="1:16" ht="84" hidden="1" x14ac:dyDescent="0.25">
      <c r="A179" s="164">
        <v>3290</v>
      </c>
      <c r="B179" s="52" t="s">
        <v>356</v>
      </c>
      <c r="C179" s="386">
        <f t="shared" si="64"/>
        <v>0</v>
      </c>
      <c r="D179" s="53">
        <f t="shared" ref="D179:O179" si="65">SUM(D180:D183)</f>
        <v>0</v>
      </c>
      <c r="E179" s="53">
        <f t="shared" si="65"/>
        <v>0</v>
      </c>
      <c r="F179" s="376">
        <f t="shared" si="65"/>
        <v>0</v>
      </c>
      <c r="G179" s="291">
        <f t="shared" si="65"/>
        <v>0</v>
      </c>
      <c r="H179" s="113">
        <f t="shared" si="65"/>
        <v>0</v>
      </c>
      <c r="I179" s="136">
        <f t="shared" si="65"/>
        <v>0</v>
      </c>
      <c r="J179" s="291">
        <f t="shared" si="65"/>
        <v>0</v>
      </c>
      <c r="K179" s="136">
        <f t="shared" si="65"/>
        <v>0</v>
      </c>
      <c r="L179" s="376">
        <f t="shared" si="65"/>
        <v>0</v>
      </c>
      <c r="M179" s="498">
        <f t="shared" si="65"/>
        <v>0</v>
      </c>
      <c r="N179" s="113">
        <f t="shared" si="65"/>
        <v>0</v>
      </c>
      <c r="O179" s="287">
        <f t="shared" si="65"/>
        <v>0</v>
      </c>
      <c r="P179" s="114"/>
    </row>
    <row r="180" spans="1:16" ht="72" hidden="1" x14ac:dyDescent="0.25">
      <c r="A180" s="36">
        <v>3291</v>
      </c>
      <c r="B180" s="57" t="s">
        <v>176</v>
      </c>
      <c r="C180" s="311">
        <f t="shared" si="64"/>
        <v>0</v>
      </c>
      <c r="D180" s="486"/>
      <c r="E180" s="486"/>
      <c r="F180" s="487">
        <f>D180+E180</f>
        <v>0</v>
      </c>
      <c r="G180" s="237"/>
      <c r="H180" s="60"/>
      <c r="I180" s="415">
        <f>G180+H180</f>
        <v>0</v>
      </c>
      <c r="J180" s="237"/>
      <c r="K180" s="415"/>
      <c r="L180" s="487">
        <f>J180+K180</f>
        <v>0</v>
      </c>
      <c r="M180" s="237"/>
      <c r="N180" s="60"/>
      <c r="O180" s="488">
        <f>N180+M180</f>
        <v>0</v>
      </c>
      <c r="P180" s="451"/>
    </row>
    <row r="181" spans="1:16" ht="72" hidden="1" x14ac:dyDescent="0.25">
      <c r="A181" s="36">
        <v>3292</v>
      </c>
      <c r="B181" s="57" t="s">
        <v>177</v>
      </c>
      <c r="C181" s="311">
        <f t="shared" si="64"/>
        <v>0</v>
      </c>
      <c r="D181" s="486"/>
      <c r="E181" s="486"/>
      <c r="F181" s="487">
        <f>D181+E181</f>
        <v>0</v>
      </c>
      <c r="G181" s="237"/>
      <c r="H181" s="60"/>
      <c r="I181" s="415">
        <f>G181+H181</f>
        <v>0</v>
      </c>
      <c r="J181" s="237"/>
      <c r="K181" s="415"/>
      <c r="L181" s="487">
        <f>J181+K181</f>
        <v>0</v>
      </c>
      <c r="M181" s="237"/>
      <c r="N181" s="60"/>
      <c r="O181" s="488">
        <f>N181+M181</f>
        <v>0</v>
      </c>
      <c r="P181" s="451"/>
    </row>
    <row r="182" spans="1:16" ht="72" hidden="1" x14ac:dyDescent="0.25">
      <c r="A182" s="36">
        <v>3293</v>
      </c>
      <c r="B182" s="57" t="s">
        <v>178</v>
      </c>
      <c r="C182" s="311">
        <f t="shared" si="64"/>
        <v>0</v>
      </c>
      <c r="D182" s="486"/>
      <c r="E182" s="486"/>
      <c r="F182" s="487">
        <f>D182+E182</f>
        <v>0</v>
      </c>
      <c r="G182" s="237"/>
      <c r="H182" s="60"/>
      <c r="I182" s="415">
        <f>G182+H182</f>
        <v>0</v>
      </c>
      <c r="J182" s="237"/>
      <c r="K182" s="415"/>
      <c r="L182" s="487">
        <f>J182+K182</f>
        <v>0</v>
      </c>
      <c r="M182" s="237"/>
      <c r="N182" s="60"/>
      <c r="O182" s="488">
        <f>N182+M182</f>
        <v>0</v>
      </c>
      <c r="P182" s="451"/>
    </row>
    <row r="183" spans="1:16" ht="60" hidden="1" x14ac:dyDescent="0.25">
      <c r="A183" s="122">
        <v>3294</v>
      </c>
      <c r="B183" s="57" t="s">
        <v>179</v>
      </c>
      <c r="C183" s="386">
        <f t="shared" si="64"/>
        <v>0</v>
      </c>
      <c r="D183" s="499"/>
      <c r="E183" s="499"/>
      <c r="F183" s="500">
        <f>D183+E183</f>
        <v>0</v>
      </c>
      <c r="G183" s="302"/>
      <c r="H183" s="123"/>
      <c r="I183" s="501">
        <f>G183+H183</f>
        <v>0</v>
      </c>
      <c r="J183" s="302"/>
      <c r="K183" s="501"/>
      <c r="L183" s="500">
        <f>J183+K183</f>
        <v>0</v>
      </c>
      <c r="M183" s="302"/>
      <c r="N183" s="123"/>
      <c r="O183" s="502">
        <f>N183+M183</f>
        <v>0</v>
      </c>
      <c r="P183" s="503"/>
    </row>
    <row r="184" spans="1:16" ht="48" hidden="1" x14ac:dyDescent="0.25">
      <c r="A184" s="70">
        <v>3300</v>
      </c>
      <c r="B184" s="118" t="s">
        <v>180</v>
      </c>
      <c r="C184" s="387">
        <f t="shared" si="64"/>
        <v>0</v>
      </c>
      <c r="D184" s="125">
        <f t="shared" ref="D184:O184" si="66">SUM(D185:D186)</f>
        <v>0</v>
      </c>
      <c r="E184" s="125">
        <f t="shared" si="66"/>
        <v>0</v>
      </c>
      <c r="F184" s="387">
        <f t="shared" si="66"/>
        <v>0</v>
      </c>
      <c r="G184" s="304">
        <f t="shared" si="66"/>
        <v>0</v>
      </c>
      <c r="H184" s="126">
        <f t="shared" si="66"/>
        <v>0</v>
      </c>
      <c r="I184" s="504">
        <f t="shared" si="66"/>
        <v>0</v>
      </c>
      <c r="J184" s="304">
        <f t="shared" si="66"/>
        <v>0</v>
      </c>
      <c r="K184" s="504">
        <f t="shared" si="66"/>
        <v>0</v>
      </c>
      <c r="L184" s="387">
        <f t="shared" si="66"/>
        <v>0</v>
      </c>
      <c r="M184" s="304">
        <f t="shared" si="66"/>
        <v>0</v>
      </c>
      <c r="N184" s="126">
        <f t="shared" si="66"/>
        <v>0</v>
      </c>
      <c r="O184" s="305">
        <f t="shared" si="66"/>
        <v>0</v>
      </c>
      <c r="P184" s="284"/>
    </row>
    <row r="185" spans="1:16" ht="48" hidden="1" x14ac:dyDescent="0.25">
      <c r="A185" s="77">
        <v>3310</v>
      </c>
      <c r="B185" s="78" t="s">
        <v>181</v>
      </c>
      <c r="C185" s="380">
        <f t="shared" si="64"/>
        <v>0</v>
      </c>
      <c r="D185" s="489"/>
      <c r="E185" s="489"/>
      <c r="F185" s="490">
        <f>D185+E185</f>
        <v>0</v>
      </c>
      <c r="G185" s="289"/>
      <c r="H185" s="111"/>
      <c r="I185" s="416">
        <f>G185+H185</f>
        <v>0</v>
      </c>
      <c r="J185" s="289"/>
      <c r="K185" s="416"/>
      <c r="L185" s="490">
        <f>J185+K185</f>
        <v>0</v>
      </c>
      <c r="M185" s="289"/>
      <c r="N185" s="111"/>
      <c r="O185" s="491">
        <f>N185+M185</f>
        <v>0</v>
      </c>
      <c r="P185" s="492"/>
    </row>
    <row r="186" spans="1:16" ht="60" hidden="1" x14ac:dyDescent="0.25">
      <c r="A186" s="32">
        <v>3320</v>
      </c>
      <c r="B186" s="52" t="s">
        <v>182</v>
      </c>
      <c r="C186" s="376">
        <f t="shared" si="64"/>
        <v>0</v>
      </c>
      <c r="D186" s="483"/>
      <c r="E186" s="483"/>
      <c r="F186" s="484">
        <f>D186+E186</f>
        <v>0</v>
      </c>
      <c r="G186" s="231"/>
      <c r="H186" s="55"/>
      <c r="I186" s="414">
        <f>G186+H186</f>
        <v>0</v>
      </c>
      <c r="J186" s="231"/>
      <c r="K186" s="414"/>
      <c r="L186" s="484">
        <f>J186+K186</f>
        <v>0</v>
      </c>
      <c r="M186" s="231"/>
      <c r="N186" s="55"/>
      <c r="O186" s="485">
        <f>N186+M186</f>
        <v>0</v>
      </c>
      <c r="P186" s="449"/>
    </row>
    <row r="187" spans="1:16" hidden="1" x14ac:dyDescent="0.25">
      <c r="A187" s="505">
        <v>4000</v>
      </c>
      <c r="B187" s="475" t="s">
        <v>183</v>
      </c>
      <c r="C187" s="476">
        <f t="shared" si="64"/>
        <v>0</v>
      </c>
      <c r="D187" s="477">
        <f t="shared" ref="D187:O187" si="67">SUM(D188,D191)</f>
        <v>0</v>
      </c>
      <c r="E187" s="477">
        <f t="shared" si="67"/>
        <v>0</v>
      </c>
      <c r="F187" s="476">
        <f t="shared" si="67"/>
        <v>0</v>
      </c>
      <c r="G187" s="478">
        <f t="shared" si="67"/>
        <v>0</v>
      </c>
      <c r="H187" s="479">
        <f t="shared" si="67"/>
        <v>0</v>
      </c>
      <c r="I187" s="480">
        <f t="shared" si="67"/>
        <v>0</v>
      </c>
      <c r="J187" s="478">
        <f t="shared" si="67"/>
        <v>0</v>
      </c>
      <c r="K187" s="480">
        <f t="shared" si="67"/>
        <v>0</v>
      </c>
      <c r="L187" s="476">
        <f t="shared" si="67"/>
        <v>0</v>
      </c>
      <c r="M187" s="478">
        <f t="shared" si="67"/>
        <v>0</v>
      </c>
      <c r="N187" s="479">
        <f t="shared" si="67"/>
        <v>0</v>
      </c>
      <c r="O187" s="481">
        <f t="shared" si="67"/>
        <v>0</v>
      </c>
      <c r="P187" s="482"/>
    </row>
    <row r="188" spans="1:16" ht="24" hidden="1" x14ac:dyDescent="0.25">
      <c r="A188" s="129">
        <v>4200</v>
      </c>
      <c r="B188" s="103" t="s">
        <v>184</v>
      </c>
      <c r="C188" s="375">
        <f t="shared" si="64"/>
        <v>0</v>
      </c>
      <c r="D188" s="45">
        <f t="shared" ref="D188:O188" si="68">SUM(D189,D190)</f>
        <v>0</v>
      </c>
      <c r="E188" s="45">
        <f t="shared" si="68"/>
        <v>0</v>
      </c>
      <c r="F188" s="375">
        <f t="shared" si="68"/>
        <v>0</v>
      </c>
      <c r="G188" s="227">
        <f t="shared" si="68"/>
        <v>0</v>
      </c>
      <c r="H188" s="50">
        <f t="shared" si="68"/>
        <v>0</v>
      </c>
      <c r="I188" s="412">
        <f t="shared" si="68"/>
        <v>0</v>
      </c>
      <c r="J188" s="227">
        <f t="shared" si="68"/>
        <v>0</v>
      </c>
      <c r="K188" s="412">
        <f t="shared" si="68"/>
        <v>0</v>
      </c>
      <c r="L188" s="375">
        <f t="shared" si="68"/>
        <v>0</v>
      </c>
      <c r="M188" s="227">
        <f t="shared" si="68"/>
        <v>0</v>
      </c>
      <c r="N188" s="50">
        <f t="shared" si="68"/>
        <v>0</v>
      </c>
      <c r="O188" s="283">
        <f t="shared" si="68"/>
        <v>0</v>
      </c>
      <c r="P188" s="112"/>
    </row>
    <row r="189" spans="1:16" ht="36" hidden="1" x14ac:dyDescent="0.25">
      <c r="A189" s="164">
        <v>4240</v>
      </c>
      <c r="B189" s="52" t="s">
        <v>185</v>
      </c>
      <c r="C189" s="376">
        <f t="shared" si="64"/>
        <v>0</v>
      </c>
      <c r="D189" s="483"/>
      <c r="E189" s="483"/>
      <c r="F189" s="484"/>
      <c r="G189" s="231"/>
      <c r="H189" s="55"/>
      <c r="I189" s="414">
        <f>G189+H189</f>
        <v>0</v>
      </c>
      <c r="J189" s="231"/>
      <c r="K189" s="414"/>
      <c r="L189" s="484">
        <f>J189+K189</f>
        <v>0</v>
      </c>
      <c r="M189" s="231"/>
      <c r="N189" s="55"/>
      <c r="O189" s="485">
        <f>N189+M189</f>
        <v>0</v>
      </c>
      <c r="P189" s="449"/>
    </row>
    <row r="190" spans="1:16" ht="24" hidden="1" x14ac:dyDescent="0.25">
      <c r="A190" s="108">
        <v>4250</v>
      </c>
      <c r="B190" s="57" t="s">
        <v>186</v>
      </c>
      <c r="C190" s="311">
        <f t="shared" si="64"/>
        <v>0</v>
      </c>
      <c r="D190" s="486"/>
      <c r="E190" s="486"/>
      <c r="F190" s="487"/>
      <c r="G190" s="237"/>
      <c r="H190" s="60"/>
      <c r="I190" s="415">
        <f>G190+H190</f>
        <v>0</v>
      </c>
      <c r="J190" s="237"/>
      <c r="K190" s="415"/>
      <c r="L190" s="487">
        <f>J190+K190</f>
        <v>0</v>
      </c>
      <c r="M190" s="237"/>
      <c r="N190" s="60"/>
      <c r="O190" s="488">
        <f>N190+M190</f>
        <v>0</v>
      </c>
      <c r="P190" s="451"/>
    </row>
    <row r="191" spans="1:16" hidden="1" x14ac:dyDescent="0.25">
      <c r="A191" s="44">
        <v>4300</v>
      </c>
      <c r="B191" s="103" t="s">
        <v>187</v>
      </c>
      <c r="C191" s="375">
        <f t="shared" si="64"/>
        <v>0</v>
      </c>
      <c r="D191" s="45">
        <f t="shared" ref="D191:O191" si="69">SUM(D192)</f>
        <v>0</v>
      </c>
      <c r="E191" s="45">
        <f t="shared" si="69"/>
        <v>0</v>
      </c>
      <c r="F191" s="375">
        <f t="shared" si="69"/>
        <v>0</v>
      </c>
      <c r="G191" s="227">
        <f t="shared" si="69"/>
        <v>0</v>
      </c>
      <c r="H191" s="50">
        <f t="shared" si="69"/>
        <v>0</v>
      </c>
      <c r="I191" s="412">
        <f t="shared" si="69"/>
        <v>0</v>
      </c>
      <c r="J191" s="227">
        <f t="shared" si="69"/>
        <v>0</v>
      </c>
      <c r="K191" s="412">
        <f t="shared" si="69"/>
        <v>0</v>
      </c>
      <c r="L191" s="375">
        <f t="shared" si="69"/>
        <v>0</v>
      </c>
      <c r="M191" s="227">
        <f t="shared" si="69"/>
        <v>0</v>
      </c>
      <c r="N191" s="50">
        <f t="shared" si="69"/>
        <v>0</v>
      </c>
      <c r="O191" s="283">
        <f t="shared" si="69"/>
        <v>0</v>
      </c>
      <c r="P191" s="112"/>
    </row>
    <row r="192" spans="1:16" ht="24" hidden="1" x14ac:dyDescent="0.25">
      <c r="A192" s="164">
        <v>4310</v>
      </c>
      <c r="B192" s="52" t="s">
        <v>188</v>
      </c>
      <c r="C192" s="376">
        <f t="shared" si="64"/>
        <v>0</v>
      </c>
      <c r="D192" s="53">
        <f t="shared" ref="D192:O192" si="70">SUM(D193:D193)</f>
        <v>0</v>
      </c>
      <c r="E192" s="53">
        <f t="shared" si="70"/>
        <v>0</v>
      </c>
      <c r="F192" s="376">
        <f t="shared" si="70"/>
        <v>0</v>
      </c>
      <c r="G192" s="291">
        <f t="shared" si="70"/>
        <v>0</v>
      </c>
      <c r="H192" s="113">
        <f t="shared" si="70"/>
        <v>0</v>
      </c>
      <c r="I192" s="136">
        <f t="shared" si="70"/>
        <v>0</v>
      </c>
      <c r="J192" s="291">
        <f t="shared" si="70"/>
        <v>0</v>
      </c>
      <c r="K192" s="136">
        <f t="shared" si="70"/>
        <v>0</v>
      </c>
      <c r="L192" s="376">
        <f t="shared" si="70"/>
        <v>0</v>
      </c>
      <c r="M192" s="291">
        <f t="shared" si="70"/>
        <v>0</v>
      </c>
      <c r="N192" s="113">
        <f t="shared" si="70"/>
        <v>0</v>
      </c>
      <c r="O192" s="287">
        <f t="shared" si="70"/>
        <v>0</v>
      </c>
      <c r="P192" s="114"/>
    </row>
    <row r="193" spans="1:16" ht="36" hidden="1" x14ac:dyDescent="0.25">
      <c r="A193" s="36">
        <v>4311</v>
      </c>
      <c r="B193" s="57" t="s">
        <v>189</v>
      </c>
      <c r="C193" s="311">
        <f t="shared" si="64"/>
        <v>0</v>
      </c>
      <c r="D193" s="486"/>
      <c r="E193" s="486"/>
      <c r="F193" s="487"/>
      <c r="G193" s="237"/>
      <c r="H193" s="60"/>
      <c r="I193" s="415">
        <f>G193+H193</f>
        <v>0</v>
      </c>
      <c r="J193" s="237"/>
      <c r="K193" s="415"/>
      <c r="L193" s="487">
        <f>J193+K193</f>
        <v>0</v>
      </c>
      <c r="M193" s="237"/>
      <c r="N193" s="60"/>
      <c r="O193" s="488">
        <f>N193+M193</f>
        <v>0</v>
      </c>
      <c r="P193" s="451"/>
    </row>
    <row r="194" spans="1:16" s="20" customFormat="1" ht="24" x14ac:dyDescent="0.25">
      <c r="A194" s="130"/>
      <c r="B194" s="17" t="s">
        <v>190</v>
      </c>
      <c r="C194" s="384">
        <f t="shared" si="64"/>
        <v>17620</v>
      </c>
      <c r="D194" s="96">
        <f t="shared" ref="D194:O194" si="71">SUM(D195,D230,D268)</f>
        <v>17209</v>
      </c>
      <c r="E194" s="96">
        <f t="shared" si="71"/>
        <v>0</v>
      </c>
      <c r="F194" s="384">
        <f t="shared" si="71"/>
        <v>17209</v>
      </c>
      <c r="G194" s="276">
        <f t="shared" si="71"/>
        <v>0</v>
      </c>
      <c r="H194" s="97">
        <f t="shared" si="71"/>
        <v>0</v>
      </c>
      <c r="I194" s="410">
        <f t="shared" si="71"/>
        <v>0</v>
      </c>
      <c r="J194" s="276">
        <f t="shared" si="71"/>
        <v>411</v>
      </c>
      <c r="K194" s="410">
        <f t="shared" si="71"/>
        <v>0</v>
      </c>
      <c r="L194" s="384">
        <f t="shared" si="71"/>
        <v>411</v>
      </c>
      <c r="M194" s="506">
        <f t="shared" si="71"/>
        <v>0</v>
      </c>
      <c r="N194" s="97">
        <f t="shared" si="71"/>
        <v>0</v>
      </c>
      <c r="O194" s="277">
        <f t="shared" si="71"/>
        <v>0</v>
      </c>
      <c r="P194" s="98"/>
    </row>
    <row r="195" spans="1:16" x14ac:dyDescent="0.25">
      <c r="A195" s="475">
        <v>5000</v>
      </c>
      <c r="B195" s="475" t="s">
        <v>191</v>
      </c>
      <c r="C195" s="476">
        <f t="shared" si="64"/>
        <v>17620</v>
      </c>
      <c r="D195" s="477">
        <f t="shared" ref="D195:O195" si="72">D196+D204</f>
        <v>17209</v>
      </c>
      <c r="E195" s="477">
        <f t="shared" si="72"/>
        <v>0</v>
      </c>
      <c r="F195" s="476">
        <f t="shared" si="72"/>
        <v>17209</v>
      </c>
      <c r="G195" s="478">
        <f t="shared" si="72"/>
        <v>0</v>
      </c>
      <c r="H195" s="479">
        <f t="shared" si="72"/>
        <v>0</v>
      </c>
      <c r="I195" s="480">
        <f t="shared" si="72"/>
        <v>0</v>
      </c>
      <c r="J195" s="478">
        <f t="shared" si="72"/>
        <v>411</v>
      </c>
      <c r="K195" s="480">
        <f t="shared" si="72"/>
        <v>0</v>
      </c>
      <c r="L195" s="476">
        <f t="shared" si="72"/>
        <v>411</v>
      </c>
      <c r="M195" s="478">
        <f t="shared" si="72"/>
        <v>0</v>
      </c>
      <c r="N195" s="479">
        <f t="shared" si="72"/>
        <v>0</v>
      </c>
      <c r="O195" s="481">
        <f t="shared" si="72"/>
        <v>0</v>
      </c>
      <c r="P195" s="482"/>
    </row>
    <row r="196" spans="1:16" x14ac:dyDescent="0.25">
      <c r="A196" s="44">
        <v>5100</v>
      </c>
      <c r="B196" s="103" t="s">
        <v>192</v>
      </c>
      <c r="C196" s="375">
        <f t="shared" si="64"/>
        <v>865</v>
      </c>
      <c r="D196" s="45">
        <f t="shared" ref="D196:O196" si="73">D197+D198+D201+D202+D203</f>
        <v>865</v>
      </c>
      <c r="E196" s="45">
        <f t="shared" si="73"/>
        <v>0</v>
      </c>
      <c r="F196" s="375">
        <f t="shared" si="73"/>
        <v>865</v>
      </c>
      <c r="G196" s="227">
        <f t="shared" si="73"/>
        <v>0</v>
      </c>
      <c r="H196" s="50">
        <f t="shared" si="73"/>
        <v>0</v>
      </c>
      <c r="I196" s="412">
        <f t="shared" si="73"/>
        <v>0</v>
      </c>
      <c r="J196" s="227">
        <f t="shared" si="73"/>
        <v>0</v>
      </c>
      <c r="K196" s="412">
        <f t="shared" si="73"/>
        <v>0</v>
      </c>
      <c r="L196" s="375">
        <f t="shared" si="73"/>
        <v>0</v>
      </c>
      <c r="M196" s="227">
        <f t="shared" si="73"/>
        <v>0</v>
      </c>
      <c r="N196" s="50">
        <f t="shared" si="73"/>
        <v>0</v>
      </c>
      <c r="O196" s="283">
        <f t="shared" si="73"/>
        <v>0</v>
      </c>
      <c r="P196" s="112"/>
    </row>
    <row r="197" spans="1:16" hidden="1" x14ac:dyDescent="0.25">
      <c r="A197" s="164">
        <v>5110</v>
      </c>
      <c r="B197" s="52" t="s">
        <v>193</v>
      </c>
      <c r="C197" s="376">
        <f t="shared" si="64"/>
        <v>0</v>
      </c>
      <c r="D197" s="483"/>
      <c r="E197" s="483"/>
      <c r="F197" s="484">
        <f>D197+E197</f>
        <v>0</v>
      </c>
      <c r="G197" s="231"/>
      <c r="H197" s="55"/>
      <c r="I197" s="414">
        <f>G197+H197</f>
        <v>0</v>
      </c>
      <c r="J197" s="231"/>
      <c r="K197" s="414"/>
      <c r="L197" s="484">
        <f>J197+K197</f>
        <v>0</v>
      </c>
      <c r="M197" s="231"/>
      <c r="N197" s="55"/>
      <c r="O197" s="485">
        <f>N197+M197</f>
        <v>0</v>
      </c>
      <c r="P197" s="449"/>
    </row>
    <row r="198" spans="1:16" ht="24" x14ac:dyDescent="0.25">
      <c r="A198" s="108">
        <v>5120</v>
      </c>
      <c r="B198" s="57" t="s">
        <v>194</v>
      </c>
      <c r="C198" s="311">
        <f t="shared" si="64"/>
        <v>865</v>
      </c>
      <c r="D198" s="58">
        <f t="shared" ref="D198:O198" si="74">D199+D200</f>
        <v>865</v>
      </c>
      <c r="E198" s="58">
        <f t="shared" si="74"/>
        <v>0</v>
      </c>
      <c r="F198" s="311">
        <f t="shared" si="74"/>
        <v>865</v>
      </c>
      <c r="G198" s="288">
        <f t="shared" si="74"/>
        <v>0</v>
      </c>
      <c r="H198" s="109">
        <f t="shared" si="74"/>
        <v>0</v>
      </c>
      <c r="I198" s="137">
        <f t="shared" si="74"/>
        <v>0</v>
      </c>
      <c r="J198" s="288">
        <f t="shared" si="74"/>
        <v>0</v>
      </c>
      <c r="K198" s="137">
        <f t="shared" si="74"/>
        <v>0</v>
      </c>
      <c r="L198" s="311">
        <f t="shared" si="74"/>
        <v>0</v>
      </c>
      <c r="M198" s="288">
        <f t="shared" si="74"/>
        <v>0</v>
      </c>
      <c r="N198" s="109">
        <f t="shared" si="74"/>
        <v>0</v>
      </c>
      <c r="O198" s="145">
        <f t="shared" si="74"/>
        <v>0</v>
      </c>
      <c r="P198" s="110"/>
    </row>
    <row r="199" spans="1:16" x14ac:dyDescent="0.25">
      <c r="A199" s="36">
        <v>5121</v>
      </c>
      <c r="B199" s="57" t="s">
        <v>195</v>
      </c>
      <c r="C199" s="311">
        <f t="shared" si="64"/>
        <v>865</v>
      </c>
      <c r="D199" s="486">
        <f>255+610</f>
        <v>865</v>
      </c>
      <c r="E199" s="486"/>
      <c r="F199" s="487">
        <f>D199+E199</f>
        <v>865</v>
      </c>
      <c r="G199" s="237"/>
      <c r="H199" s="60"/>
      <c r="I199" s="415">
        <f>G199+H199</f>
        <v>0</v>
      </c>
      <c r="J199" s="237"/>
      <c r="K199" s="415"/>
      <c r="L199" s="487">
        <f>J199+K199</f>
        <v>0</v>
      </c>
      <c r="M199" s="237"/>
      <c r="N199" s="60"/>
      <c r="O199" s="488">
        <f>N199+M199</f>
        <v>0</v>
      </c>
      <c r="P199" s="451"/>
    </row>
    <row r="200" spans="1:16" ht="24" hidden="1" x14ac:dyDescent="0.25">
      <c r="A200" s="36">
        <v>5129</v>
      </c>
      <c r="B200" s="57" t="s">
        <v>196</v>
      </c>
      <c r="C200" s="311">
        <f t="shared" si="64"/>
        <v>0</v>
      </c>
      <c r="D200" s="486"/>
      <c r="E200" s="486"/>
      <c r="F200" s="487">
        <f>D200+E200</f>
        <v>0</v>
      </c>
      <c r="G200" s="237"/>
      <c r="H200" s="60"/>
      <c r="I200" s="415">
        <f>G200+H200</f>
        <v>0</v>
      </c>
      <c r="J200" s="237"/>
      <c r="K200" s="415"/>
      <c r="L200" s="487">
        <f>J200+K200</f>
        <v>0</v>
      </c>
      <c r="M200" s="237"/>
      <c r="N200" s="60"/>
      <c r="O200" s="488">
        <f>N200+M200</f>
        <v>0</v>
      </c>
      <c r="P200" s="451"/>
    </row>
    <row r="201" spans="1:16" hidden="1" x14ac:dyDescent="0.25">
      <c r="A201" s="108">
        <v>5130</v>
      </c>
      <c r="B201" s="57" t="s">
        <v>197</v>
      </c>
      <c r="C201" s="311">
        <f t="shared" si="64"/>
        <v>0</v>
      </c>
      <c r="D201" s="486"/>
      <c r="E201" s="486"/>
      <c r="F201" s="487">
        <f>D201+E201</f>
        <v>0</v>
      </c>
      <c r="G201" s="237"/>
      <c r="H201" s="60"/>
      <c r="I201" s="415">
        <f>G201+H201</f>
        <v>0</v>
      </c>
      <c r="J201" s="237"/>
      <c r="K201" s="415"/>
      <c r="L201" s="487">
        <f>J201+K201</f>
        <v>0</v>
      </c>
      <c r="M201" s="237"/>
      <c r="N201" s="60"/>
      <c r="O201" s="488">
        <f>N201+M201</f>
        <v>0</v>
      </c>
      <c r="P201" s="451"/>
    </row>
    <row r="202" spans="1:16" hidden="1" x14ac:dyDescent="0.25">
      <c r="A202" s="108">
        <v>5140</v>
      </c>
      <c r="B202" s="57" t="s">
        <v>198</v>
      </c>
      <c r="C202" s="311">
        <f t="shared" si="64"/>
        <v>0</v>
      </c>
      <c r="D202" s="486"/>
      <c r="E202" s="486"/>
      <c r="F202" s="487">
        <f>D202+E202</f>
        <v>0</v>
      </c>
      <c r="G202" s="237"/>
      <c r="H202" s="60"/>
      <c r="I202" s="415">
        <f>G202+H202</f>
        <v>0</v>
      </c>
      <c r="J202" s="237"/>
      <c r="K202" s="415"/>
      <c r="L202" s="487">
        <f>J202+K202</f>
        <v>0</v>
      </c>
      <c r="M202" s="237"/>
      <c r="N202" s="60"/>
      <c r="O202" s="488">
        <f>N202+M202</f>
        <v>0</v>
      </c>
      <c r="P202" s="451"/>
    </row>
    <row r="203" spans="1:16" ht="24" hidden="1" x14ac:dyDescent="0.25">
      <c r="A203" s="108">
        <v>5170</v>
      </c>
      <c r="B203" s="57" t="s">
        <v>199</v>
      </c>
      <c r="C203" s="311">
        <f t="shared" si="64"/>
        <v>0</v>
      </c>
      <c r="D203" s="486"/>
      <c r="E203" s="486"/>
      <c r="F203" s="487">
        <f>D203+E203</f>
        <v>0</v>
      </c>
      <c r="G203" s="237"/>
      <c r="H203" s="60"/>
      <c r="I203" s="415">
        <f>G203+H203</f>
        <v>0</v>
      </c>
      <c r="J203" s="237"/>
      <c r="K203" s="415"/>
      <c r="L203" s="487">
        <f>J203+K203</f>
        <v>0</v>
      </c>
      <c r="M203" s="237"/>
      <c r="N203" s="60"/>
      <c r="O203" s="488">
        <f>N203+M203</f>
        <v>0</v>
      </c>
      <c r="P203" s="451"/>
    </row>
    <row r="204" spans="1:16" x14ac:dyDescent="0.25">
      <c r="A204" s="44">
        <v>5200</v>
      </c>
      <c r="B204" s="103" t="s">
        <v>200</v>
      </c>
      <c r="C204" s="375">
        <f t="shared" si="64"/>
        <v>16755</v>
      </c>
      <c r="D204" s="45">
        <f t="shared" ref="D204:O204" si="75">D205+D215+D216+D225+D226+D227+D229</f>
        <v>16344</v>
      </c>
      <c r="E204" s="45">
        <f t="shared" si="75"/>
        <v>0</v>
      </c>
      <c r="F204" s="375">
        <f t="shared" si="75"/>
        <v>16344</v>
      </c>
      <c r="G204" s="227">
        <f t="shared" si="75"/>
        <v>0</v>
      </c>
      <c r="H204" s="50">
        <f t="shared" si="75"/>
        <v>0</v>
      </c>
      <c r="I204" s="412">
        <f t="shared" si="75"/>
        <v>0</v>
      </c>
      <c r="J204" s="227">
        <f t="shared" si="75"/>
        <v>411</v>
      </c>
      <c r="K204" s="412">
        <f t="shared" si="75"/>
        <v>0</v>
      </c>
      <c r="L204" s="375">
        <f t="shared" si="75"/>
        <v>411</v>
      </c>
      <c r="M204" s="227">
        <f t="shared" si="75"/>
        <v>0</v>
      </c>
      <c r="N204" s="50">
        <f t="shared" si="75"/>
        <v>0</v>
      </c>
      <c r="O204" s="283">
        <f t="shared" si="75"/>
        <v>0</v>
      </c>
      <c r="P204" s="112"/>
    </row>
    <row r="205" spans="1:16" hidden="1" x14ac:dyDescent="0.25">
      <c r="A205" s="105">
        <v>5210</v>
      </c>
      <c r="B205" s="78" t="s">
        <v>201</v>
      </c>
      <c r="C205" s="380">
        <f t="shared" si="64"/>
        <v>0</v>
      </c>
      <c r="D205" s="82">
        <f t="shared" ref="D205:O205" si="76">SUM(D206:D214)</f>
        <v>0</v>
      </c>
      <c r="E205" s="82">
        <f t="shared" si="76"/>
        <v>0</v>
      </c>
      <c r="F205" s="380">
        <f t="shared" si="76"/>
        <v>0</v>
      </c>
      <c r="G205" s="127">
        <f t="shared" si="76"/>
        <v>0</v>
      </c>
      <c r="H205" s="106">
        <f t="shared" si="76"/>
        <v>0</v>
      </c>
      <c r="I205" s="413">
        <f t="shared" si="76"/>
        <v>0</v>
      </c>
      <c r="J205" s="127">
        <f t="shared" si="76"/>
        <v>0</v>
      </c>
      <c r="K205" s="413">
        <f t="shared" si="76"/>
        <v>0</v>
      </c>
      <c r="L205" s="380">
        <f t="shared" si="76"/>
        <v>0</v>
      </c>
      <c r="M205" s="127">
        <f t="shared" si="76"/>
        <v>0</v>
      </c>
      <c r="N205" s="106">
        <f t="shared" si="76"/>
        <v>0</v>
      </c>
      <c r="O205" s="286">
        <f t="shared" si="76"/>
        <v>0</v>
      </c>
      <c r="P205" s="107"/>
    </row>
    <row r="206" spans="1:16" hidden="1" x14ac:dyDescent="0.25">
      <c r="A206" s="32">
        <v>5211</v>
      </c>
      <c r="B206" s="52" t="s">
        <v>202</v>
      </c>
      <c r="C206" s="376">
        <f t="shared" si="64"/>
        <v>0</v>
      </c>
      <c r="D206" s="483"/>
      <c r="E206" s="483"/>
      <c r="F206" s="484">
        <f t="shared" ref="F206:F215" si="77">D206+E206</f>
        <v>0</v>
      </c>
      <c r="G206" s="231"/>
      <c r="H206" s="55"/>
      <c r="I206" s="414">
        <f t="shared" ref="I206:I215" si="78">G206+H206</f>
        <v>0</v>
      </c>
      <c r="J206" s="231"/>
      <c r="K206" s="414"/>
      <c r="L206" s="484">
        <f t="shared" ref="L206:L215" si="79">J206+K206</f>
        <v>0</v>
      </c>
      <c r="M206" s="231"/>
      <c r="N206" s="55"/>
      <c r="O206" s="485">
        <f t="shared" ref="O206:O215" si="80">N206+M206</f>
        <v>0</v>
      </c>
      <c r="P206" s="449"/>
    </row>
    <row r="207" spans="1:16" hidden="1" x14ac:dyDescent="0.25">
      <c r="A207" s="36">
        <v>5212</v>
      </c>
      <c r="B207" s="57" t="s">
        <v>203</v>
      </c>
      <c r="C207" s="311">
        <f t="shared" si="64"/>
        <v>0</v>
      </c>
      <c r="D207" s="486"/>
      <c r="E207" s="486"/>
      <c r="F207" s="487">
        <f t="shared" si="77"/>
        <v>0</v>
      </c>
      <c r="G207" s="237"/>
      <c r="H207" s="60"/>
      <c r="I207" s="415">
        <f t="shared" si="78"/>
        <v>0</v>
      </c>
      <c r="J207" s="237"/>
      <c r="K207" s="415"/>
      <c r="L207" s="487">
        <f t="shared" si="79"/>
        <v>0</v>
      </c>
      <c r="M207" s="237"/>
      <c r="N207" s="60"/>
      <c r="O207" s="488">
        <f t="shared" si="80"/>
        <v>0</v>
      </c>
      <c r="P207" s="451"/>
    </row>
    <row r="208" spans="1:16" hidden="1" x14ac:dyDescent="0.25">
      <c r="A208" s="36">
        <v>5213</v>
      </c>
      <c r="B208" s="57" t="s">
        <v>204</v>
      </c>
      <c r="C208" s="311">
        <f t="shared" si="64"/>
        <v>0</v>
      </c>
      <c r="D208" s="486"/>
      <c r="E208" s="486"/>
      <c r="F208" s="487">
        <f t="shared" si="77"/>
        <v>0</v>
      </c>
      <c r="G208" s="237"/>
      <c r="H208" s="60"/>
      <c r="I208" s="415">
        <f t="shared" si="78"/>
        <v>0</v>
      </c>
      <c r="J208" s="237"/>
      <c r="K208" s="415"/>
      <c r="L208" s="487">
        <f t="shared" si="79"/>
        <v>0</v>
      </c>
      <c r="M208" s="237"/>
      <c r="N208" s="60"/>
      <c r="O208" s="488">
        <f t="shared" si="80"/>
        <v>0</v>
      </c>
      <c r="P208" s="451"/>
    </row>
    <row r="209" spans="1:16" hidden="1" x14ac:dyDescent="0.25">
      <c r="A209" s="36">
        <v>5214</v>
      </c>
      <c r="B209" s="57" t="s">
        <v>205</v>
      </c>
      <c r="C209" s="311">
        <f t="shared" si="64"/>
        <v>0</v>
      </c>
      <c r="D209" s="486"/>
      <c r="E209" s="486"/>
      <c r="F209" s="487">
        <f t="shared" si="77"/>
        <v>0</v>
      </c>
      <c r="G209" s="237"/>
      <c r="H209" s="60"/>
      <c r="I209" s="415">
        <f t="shared" si="78"/>
        <v>0</v>
      </c>
      <c r="J209" s="237"/>
      <c r="K209" s="415"/>
      <c r="L209" s="487">
        <f t="shared" si="79"/>
        <v>0</v>
      </c>
      <c r="M209" s="237"/>
      <c r="N209" s="60"/>
      <c r="O209" s="488">
        <f t="shared" si="80"/>
        <v>0</v>
      </c>
      <c r="P209" s="451"/>
    </row>
    <row r="210" spans="1:16" hidden="1" x14ac:dyDescent="0.25">
      <c r="A210" s="36">
        <v>5215</v>
      </c>
      <c r="B210" s="57" t="s">
        <v>206</v>
      </c>
      <c r="C210" s="311">
        <f t="shared" si="64"/>
        <v>0</v>
      </c>
      <c r="D210" s="486"/>
      <c r="E210" s="486"/>
      <c r="F210" s="487">
        <f t="shared" si="77"/>
        <v>0</v>
      </c>
      <c r="G210" s="237"/>
      <c r="H210" s="60"/>
      <c r="I210" s="415">
        <f t="shared" si="78"/>
        <v>0</v>
      </c>
      <c r="J210" s="237"/>
      <c r="K210" s="415"/>
      <c r="L210" s="487">
        <f t="shared" si="79"/>
        <v>0</v>
      </c>
      <c r="M210" s="237"/>
      <c r="N210" s="60"/>
      <c r="O210" s="488">
        <f t="shared" si="80"/>
        <v>0</v>
      </c>
      <c r="P210" s="451"/>
    </row>
    <row r="211" spans="1:16" ht="24" hidden="1" x14ac:dyDescent="0.25">
      <c r="A211" s="36">
        <v>5216</v>
      </c>
      <c r="B211" s="57" t="s">
        <v>207</v>
      </c>
      <c r="C211" s="311">
        <f t="shared" si="64"/>
        <v>0</v>
      </c>
      <c r="D211" s="486"/>
      <c r="E211" s="486"/>
      <c r="F211" s="487">
        <f t="shared" si="77"/>
        <v>0</v>
      </c>
      <c r="G211" s="237"/>
      <c r="H211" s="60"/>
      <c r="I211" s="415">
        <f t="shared" si="78"/>
        <v>0</v>
      </c>
      <c r="J211" s="237"/>
      <c r="K211" s="415"/>
      <c r="L211" s="487">
        <f t="shared" si="79"/>
        <v>0</v>
      </c>
      <c r="M211" s="237"/>
      <c r="N211" s="60"/>
      <c r="O211" s="488">
        <f t="shared" si="80"/>
        <v>0</v>
      </c>
      <c r="P211" s="451"/>
    </row>
    <row r="212" spans="1:16" hidden="1" x14ac:dyDescent="0.25">
      <c r="A212" s="36">
        <v>5217</v>
      </c>
      <c r="B212" s="57" t="s">
        <v>208</v>
      </c>
      <c r="C212" s="311">
        <f t="shared" si="64"/>
        <v>0</v>
      </c>
      <c r="D212" s="486"/>
      <c r="E212" s="486"/>
      <c r="F212" s="487">
        <f t="shared" si="77"/>
        <v>0</v>
      </c>
      <c r="G212" s="237"/>
      <c r="H212" s="60"/>
      <c r="I212" s="415">
        <f t="shared" si="78"/>
        <v>0</v>
      </c>
      <c r="J212" s="237"/>
      <c r="K212" s="415"/>
      <c r="L212" s="487">
        <f t="shared" si="79"/>
        <v>0</v>
      </c>
      <c r="M212" s="237"/>
      <c r="N212" s="60"/>
      <c r="O212" s="488">
        <f t="shared" si="80"/>
        <v>0</v>
      </c>
      <c r="P212" s="451"/>
    </row>
    <row r="213" spans="1:16" hidden="1" x14ac:dyDescent="0.25">
      <c r="A213" s="36">
        <v>5218</v>
      </c>
      <c r="B213" s="57" t="s">
        <v>209</v>
      </c>
      <c r="C213" s="311">
        <f t="shared" si="64"/>
        <v>0</v>
      </c>
      <c r="D213" s="486"/>
      <c r="E213" s="486"/>
      <c r="F213" s="487">
        <f t="shared" si="77"/>
        <v>0</v>
      </c>
      <c r="G213" s="237"/>
      <c r="H213" s="60"/>
      <c r="I213" s="415">
        <f t="shared" si="78"/>
        <v>0</v>
      </c>
      <c r="J213" s="237"/>
      <c r="K213" s="415"/>
      <c r="L213" s="487">
        <f t="shared" si="79"/>
        <v>0</v>
      </c>
      <c r="M213" s="237"/>
      <c r="N213" s="60"/>
      <c r="O213" s="488">
        <f t="shared" si="80"/>
        <v>0</v>
      </c>
      <c r="P213" s="451"/>
    </row>
    <row r="214" spans="1:16" hidden="1" x14ac:dyDescent="0.25">
      <c r="A214" s="36">
        <v>5219</v>
      </c>
      <c r="B214" s="57" t="s">
        <v>210</v>
      </c>
      <c r="C214" s="311">
        <f t="shared" si="64"/>
        <v>0</v>
      </c>
      <c r="D214" s="486"/>
      <c r="E214" s="486"/>
      <c r="F214" s="487">
        <f t="shared" si="77"/>
        <v>0</v>
      </c>
      <c r="G214" s="237"/>
      <c r="H214" s="60"/>
      <c r="I214" s="415">
        <f t="shared" si="78"/>
        <v>0</v>
      </c>
      <c r="J214" s="237"/>
      <c r="K214" s="415"/>
      <c r="L214" s="487">
        <f t="shared" si="79"/>
        <v>0</v>
      </c>
      <c r="M214" s="237"/>
      <c r="N214" s="60"/>
      <c r="O214" s="488">
        <f t="shared" si="80"/>
        <v>0</v>
      </c>
      <c r="P214" s="451"/>
    </row>
    <row r="215" spans="1:16" ht="13.5" hidden="1" customHeight="1" x14ac:dyDescent="0.25">
      <c r="A215" s="108">
        <v>5220</v>
      </c>
      <c r="B215" s="57" t="s">
        <v>211</v>
      </c>
      <c r="C215" s="311">
        <f t="shared" si="64"/>
        <v>0</v>
      </c>
      <c r="D215" s="486"/>
      <c r="E215" s="486"/>
      <c r="F215" s="487">
        <f t="shared" si="77"/>
        <v>0</v>
      </c>
      <c r="G215" s="237"/>
      <c r="H215" s="60"/>
      <c r="I215" s="415">
        <f t="shared" si="78"/>
        <v>0</v>
      </c>
      <c r="J215" s="237"/>
      <c r="K215" s="415"/>
      <c r="L215" s="487">
        <f t="shared" si="79"/>
        <v>0</v>
      </c>
      <c r="M215" s="237"/>
      <c r="N215" s="60"/>
      <c r="O215" s="488">
        <f t="shared" si="80"/>
        <v>0</v>
      </c>
      <c r="P215" s="451"/>
    </row>
    <row r="216" spans="1:16" x14ac:dyDescent="0.25">
      <c r="A216" s="108">
        <v>5230</v>
      </c>
      <c r="B216" s="57" t="s">
        <v>212</v>
      </c>
      <c r="C216" s="311">
        <f t="shared" si="64"/>
        <v>16755</v>
      </c>
      <c r="D216" s="58">
        <f t="shared" ref="D216:O216" si="81">SUM(D217:D224)</f>
        <v>16344</v>
      </c>
      <c r="E216" s="58">
        <f t="shared" si="81"/>
        <v>0</v>
      </c>
      <c r="F216" s="311">
        <f t="shared" si="81"/>
        <v>16344</v>
      </c>
      <c r="G216" s="288">
        <f t="shared" si="81"/>
        <v>0</v>
      </c>
      <c r="H216" s="109">
        <f t="shared" si="81"/>
        <v>0</v>
      </c>
      <c r="I216" s="137">
        <f t="shared" si="81"/>
        <v>0</v>
      </c>
      <c r="J216" s="288">
        <f t="shared" si="81"/>
        <v>411</v>
      </c>
      <c r="K216" s="137">
        <f t="shared" si="81"/>
        <v>0</v>
      </c>
      <c r="L216" s="311">
        <f t="shared" si="81"/>
        <v>411</v>
      </c>
      <c r="M216" s="288">
        <f t="shared" si="81"/>
        <v>0</v>
      </c>
      <c r="N216" s="109">
        <f t="shared" si="81"/>
        <v>0</v>
      </c>
      <c r="O216" s="145">
        <f t="shared" si="81"/>
        <v>0</v>
      </c>
      <c r="P216" s="110"/>
    </row>
    <row r="217" spans="1:16" hidden="1" x14ac:dyDescent="0.25">
      <c r="A217" s="36">
        <v>5231</v>
      </c>
      <c r="B217" s="57" t="s">
        <v>213</v>
      </c>
      <c r="C217" s="311">
        <f t="shared" si="64"/>
        <v>0</v>
      </c>
      <c r="D217" s="486"/>
      <c r="E217" s="486"/>
      <c r="F217" s="487">
        <f t="shared" ref="F217:F226" si="82">D217+E217</f>
        <v>0</v>
      </c>
      <c r="G217" s="237"/>
      <c r="H217" s="60"/>
      <c r="I217" s="415">
        <f t="shared" ref="I217:I226" si="83">G217+H217</f>
        <v>0</v>
      </c>
      <c r="J217" s="237"/>
      <c r="K217" s="415"/>
      <c r="L217" s="487">
        <f t="shared" ref="L217:L226" si="84">J217+K217</f>
        <v>0</v>
      </c>
      <c r="M217" s="237"/>
      <c r="N217" s="60"/>
      <c r="O217" s="488">
        <f t="shared" ref="O217:O226" si="85">N217+M217</f>
        <v>0</v>
      </c>
      <c r="P217" s="451"/>
    </row>
    <row r="218" spans="1:16" x14ac:dyDescent="0.25">
      <c r="A218" s="36">
        <v>5232</v>
      </c>
      <c r="B218" s="57" t="s">
        <v>214</v>
      </c>
      <c r="C218" s="311">
        <f t="shared" si="64"/>
        <v>1080</v>
      </c>
      <c r="D218" s="486">
        <v>1080</v>
      </c>
      <c r="E218" s="486"/>
      <c r="F218" s="487">
        <f t="shared" si="82"/>
        <v>1080</v>
      </c>
      <c r="G218" s="237"/>
      <c r="H218" s="60"/>
      <c r="I218" s="415">
        <f t="shared" si="83"/>
        <v>0</v>
      </c>
      <c r="J218" s="237"/>
      <c r="K218" s="415"/>
      <c r="L218" s="487">
        <f t="shared" si="84"/>
        <v>0</v>
      </c>
      <c r="M218" s="237"/>
      <c r="N218" s="60"/>
      <c r="O218" s="488">
        <f t="shared" si="85"/>
        <v>0</v>
      </c>
      <c r="P218" s="451"/>
    </row>
    <row r="219" spans="1:16" x14ac:dyDescent="0.25">
      <c r="A219" s="36">
        <v>5233</v>
      </c>
      <c r="B219" s="57" t="s">
        <v>215</v>
      </c>
      <c r="C219" s="311">
        <f t="shared" si="64"/>
        <v>4383</v>
      </c>
      <c r="D219" s="486">
        <v>4383</v>
      </c>
      <c r="E219" s="486"/>
      <c r="F219" s="487">
        <f t="shared" si="82"/>
        <v>4383</v>
      </c>
      <c r="G219" s="237"/>
      <c r="H219" s="60"/>
      <c r="I219" s="415">
        <f t="shared" si="83"/>
        <v>0</v>
      </c>
      <c r="J219" s="237"/>
      <c r="K219" s="415"/>
      <c r="L219" s="487">
        <f t="shared" si="84"/>
        <v>0</v>
      </c>
      <c r="M219" s="237"/>
      <c r="N219" s="60"/>
      <c r="O219" s="488">
        <f t="shared" si="85"/>
        <v>0</v>
      </c>
      <c r="P219" s="451"/>
    </row>
    <row r="220" spans="1:16" ht="24" hidden="1" x14ac:dyDescent="0.25">
      <c r="A220" s="36">
        <v>5234</v>
      </c>
      <c r="B220" s="57" t="s">
        <v>216</v>
      </c>
      <c r="C220" s="311">
        <f t="shared" si="64"/>
        <v>0</v>
      </c>
      <c r="D220" s="486"/>
      <c r="E220" s="486"/>
      <c r="F220" s="487">
        <f t="shared" si="82"/>
        <v>0</v>
      </c>
      <c r="G220" s="237"/>
      <c r="H220" s="60"/>
      <c r="I220" s="415">
        <f t="shared" si="83"/>
        <v>0</v>
      </c>
      <c r="J220" s="237"/>
      <c r="K220" s="415"/>
      <c r="L220" s="487">
        <f t="shared" si="84"/>
        <v>0</v>
      </c>
      <c r="M220" s="237"/>
      <c r="N220" s="60"/>
      <c r="O220" s="488">
        <f t="shared" si="85"/>
        <v>0</v>
      </c>
      <c r="P220" s="451"/>
    </row>
    <row r="221" spans="1:16" ht="14.25" hidden="1" customHeight="1" x14ac:dyDescent="0.25">
      <c r="A221" s="36">
        <v>5236</v>
      </c>
      <c r="B221" s="57" t="s">
        <v>217</v>
      </c>
      <c r="C221" s="311">
        <f t="shared" si="64"/>
        <v>0</v>
      </c>
      <c r="D221" s="486"/>
      <c r="E221" s="486"/>
      <c r="F221" s="487">
        <f t="shared" si="82"/>
        <v>0</v>
      </c>
      <c r="G221" s="237"/>
      <c r="H221" s="60"/>
      <c r="I221" s="415">
        <f t="shared" si="83"/>
        <v>0</v>
      </c>
      <c r="J221" s="237"/>
      <c r="K221" s="415"/>
      <c r="L221" s="487">
        <f t="shared" si="84"/>
        <v>0</v>
      </c>
      <c r="M221" s="237"/>
      <c r="N221" s="60"/>
      <c r="O221" s="488">
        <f t="shared" si="85"/>
        <v>0</v>
      </c>
      <c r="P221" s="451"/>
    </row>
    <row r="222" spans="1:16" ht="14.25" hidden="1" customHeight="1" x14ac:dyDescent="0.25">
      <c r="A222" s="36">
        <v>5237</v>
      </c>
      <c r="B222" s="57" t="s">
        <v>218</v>
      </c>
      <c r="C222" s="311">
        <f t="shared" si="64"/>
        <v>0</v>
      </c>
      <c r="D222" s="486"/>
      <c r="E222" s="486"/>
      <c r="F222" s="487">
        <f t="shared" si="82"/>
        <v>0</v>
      </c>
      <c r="G222" s="237"/>
      <c r="H222" s="60"/>
      <c r="I222" s="415">
        <f t="shared" si="83"/>
        <v>0</v>
      </c>
      <c r="J222" s="237"/>
      <c r="K222" s="415"/>
      <c r="L222" s="487">
        <f t="shared" si="84"/>
        <v>0</v>
      </c>
      <c r="M222" s="237"/>
      <c r="N222" s="60"/>
      <c r="O222" s="488">
        <f t="shared" si="85"/>
        <v>0</v>
      </c>
      <c r="P222" s="451"/>
    </row>
    <row r="223" spans="1:16" ht="24" x14ac:dyDescent="0.25">
      <c r="A223" s="36">
        <v>5238</v>
      </c>
      <c r="B223" s="57" t="s">
        <v>219</v>
      </c>
      <c r="C223" s="311">
        <f t="shared" si="64"/>
        <v>6900</v>
      </c>
      <c r="D223" s="486">
        <f>2400+2000+2500</f>
        <v>6900</v>
      </c>
      <c r="E223" s="486"/>
      <c r="F223" s="487">
        <f t="shared" si="82"/>
        <v>6900</v>
      </c>
      <c r="G223" s="237"/>
      <c r="H223" s="60"/>
      <c r="I223" s="415">
        <f t="shared" si="83"/>
        <v>0</v>
      </c>
      <c r="J223" s="237"/>
      <c r="K223" s="415"/>
      <c r="L223" s="487">
        <f t="shared" si="84"/>
        <v>0</v>
      </c>
      <c r="M223" s="237"/>
      <c r="N223" s="60"/>
      <c r="O223" s="488">
        <f t="shared" si="85"/>
        <v>0</v>
      </c>
      <c r="P223" s="451"/>
    </row>
    <row r="224" spans="1:16" ht="24" x14ac:dyDescent="0.25">
      <c r="A224" s="36">
        <v>5239</v>
      </c>
      <c r="B224" s="57" t="s">
        <v>220</v>
      </c>
      <c r="C224" s="311">
        <f t="shared" si="64"/>
        <v>4392</v>
      </c>
      <c r="D224" s="486">
        <v>3981</v>
      </c>
      <c r="E224" s="486"/>
      <c r="F224" s="487">
        <f t="shared" si="82"/>
        <v>3981</v>
      </c>
      <c r="G224" s="237"/>
      <c r="H224" s="60"/>
      <c r="I224" s="415">
        <f t="shared" si="83"/>
        <v>0</v>
      </c>
      <c r="J224" s="237">
        <v>411</v>
      </c>
      <c r="K224" s="415"/>
      <c r="L224" s="487">
        <f t="shared" si="84"/>
        <v>411</v>
      </c>
      <c r="M224" s="237"/>
      <c r="N224" s="60"/>
      <c r="O224" s="488">
        <f t="shared" si="85"/>
        <v>0</v>
      </c>
      <c r="P224" s="451"/>
    </row>
    <row r="225" spans="1:16" ht="24" hidden="1" x14ac:dyDescent="0.25">
      <c r="A225" s="108">
        <v>5240</v>
      </c>
      <c r="B225" s="57" t="s">
        <v>221</v>
      </c>
      <c r="C225" s="311">
        <f t="shared" si="64"/>
        <v>0</v>
      </c>
      <c r="D225" s="486"/>
      <c r="E225" s="486"/>
      <c r="F225" s="487">
        <f t="shared" si="82"/>
        <v>0</v>
      </c>
      <c r="G225" s="237"/>
      <c r="H225" s="60"/>
      <c r="I225" s="415">
        <f t="shared" si="83"/>
        <v>0</v>
      </c>
      <c r="J225" s="237"/>
      <c r="K225" s="415"/>
      <c r="L225" s="487">
        <f t="shared" si="84"/>
        <v>0</v>
      </c>
      <c r="M225" s="237"/>
      <c r="N225" s="60"/>
      <c r="O225" s="488">
        <f t="shared" si="85"/>
        <v>0</v>
      </c>
      <c r="P225" s="451"/>
    </row>
    <row r="226" spans="1:16" hidden="1" x14ac:dyDescent="0.25">
      <c r="A226" s="108">
        <v>5250</v>
      </c>
      <c r="B226" s="57" t="s">
        <v>222</v>
      </c>
      <c r="C226" s="311">
        <f t="shared" si="64"/>
        <v>0</v>
      </c>
      <c r="D226" s="486"/>
      <c r="E226" s="486"/>
      <c r="F226" s="487">
        <f t="shared" si="82"/>
        <v>0</v>
      </c>
      <c r="G226" s="237"/>
      <c r="H226" s="60"/>
      <c r="I226" s="415">
        <f t="shared" si="83"/>
        <v>0</v>
      </c>
      <c r="J226" s="237"/>
      <c r="K226" s="415"/>
      <c r="L226" s="487">
        <f t="shared" si="84"/>
        <v>0</v>
      </c>
      <c r="M226" s="237"/>
      <c r="N226" s="60"/>
      <c r="O226" s="488">
        <f t="shared" si="85"/>
        <v>0</v>
      </c>
      <c r="P226" s="451"/>
    </row>
    <row r="227" spans="1:16" hidden="1" x14ac:dyDescent="0.25">
      <c r="A227" s="108">
        <v>5260</v>
      </c>
      <c r="B227" s="57" t="s">
        <v>223</v>
      </c>
      <c r="C227" s="311">
        <f t="shared" si="64"/>
        <v>0</v>
      </c>
      <c r="D227" s="58">
        <f t="shared" ref="D227:O227" si="86">SUM(D228)</f>
        <v>0</v>
      </c>
      <c r="E227" s="58">
        <f t="shared" si="86"/>
        <v>0</v>
      </c>
      <c r="F227" s="311">
        <f t="shared" si="86"/>
        <v>0</v>
      </c>
      <c r="G227" s="288">
        <f t="shared" si="86"/>
        <v>0</v>
      </c>
      <c r="H227" s="109">
        <f t="shared" si="86"/>
        <v>0</v>
      </c>
      <c r="I227" s="137">
        <f t="shared" si="86"/>
        <v>0</v>
      </c>
      <c r="J227" s="288">
        <f t="shared" si="86"/>
        <v>0</v>
      </c>
      <c r="K227" s="137">
        <f t="shared" si="86"/>
        <v>0</v>
      </c>
      <c r="L227" s="311">
        <f t="shared" si="86"/>
        <v>0</v>
      </c>
      <c r="M227" s="288">
        <f t="shared" si="86"/>
        <v>0</v>
      </c>
      <c r="N227" s="109">
        <f t="shared" si="86"/>
        <v>0</v>
      </c>
      <c r="O227" s="145">
        <f t="shared" si="86"/>
        <v>0</v>
      </c>
      <c r="P227" s="110"/>
    </row>
    <row r="228" spans="1:16" ht="24" hidden="1" x14ac:dyDescent="0.25">
      <c r="A228" s="36">
        <v>5269</v>
      </c>
      <c r="B228" s="57" t="s">
        <v>224</v>
      </c>
      <c r="C228" s="311">
        <f t="shared" si="64"/>
        <v>0</v>
      </c>
      <c r="D228" s="486"/>
      <c r="E228" s="486"/>
      <c r="F228" s="487">
        <f>D228+E228</f>
        <v>0</v>
      </c>
      <c r="G228" s="237"/>
      <c r="H228" s="60"/>
      <c r="I228" s="415">
        <f>G228+H228</f>
        <v>0</v>
      </c>
      <c r="J228" s="237"/>
      <c r="K228" s="415"/>
      <c r="L228" s="487">
        <f>J228+K228</f>
        <v>0</v>
      </c>
      <c r="M228" s="237"/>
      <c r="N228" s="60"/>
      <c r="O228" s="488">
        <f>N228+M228</f>
        <v>0</v>
      </c>
      <c r="P228" s="451"/>
    </row>
    <row r="229" spans="1:16" ht="24" hidden="1" x14ac:dyDescent="0.25">
      <c r="A229" s="105">
        <v>5270</v>
      </c>
      <c r="B229" s="78" t="s">
        <v>225</v>
      </c>
      <c r="C229" s="380">
        <f t="shared" si="64"/>
        <v>0</v>
      </c>
      <c r="D229" s="489"/>
      <c r="E229" s="489"/>
      <c r="F229" s="490">
        <f>D229+E229</f>
        <v>0</v>
      </c>
      <c r="G229" s="289"/>
      <c r="H229" s="111"/>
      <c r="I229" s="416">
        <f>G229+H229</f>
        <v>0</v>
      </c>
      <c r="J229" s="289"/>
      <c r="K229" s="416"/>
      <c r="L229" s="490">
        <f>J229+K229</f>
        <v>0</v>
      </c>
      <c r="M229" s="289"/>
      <c r="N229" s="111"/>
      <c r="O229" s="491">
        <f>N229+M229</f>
        <v>0</v>
      </c>
      <c r="P229" s="492"/>
    </row>
    <row r="230" spans="1:16" hidden="1" x14ac:dyDescent="0.25">
      <c r="A230" s="475">
        <v>6000</v>
      </c>
      <c r="B230" s="475" t="s">
        <v>226</v>
      </c>
      <c r="C230" s="476">
        <f t="shared" si="64"/>
        <v>0</v>
      </c>
      <c r="D230" s="477">
        <f t="shared" ref="D230:O230" si="87">D231+D251+D258</f>
        <v>0</v>
      </c>
      <c r="E230" s="477">
        <f t="shared" si="87"/>
        <v>0</v>
      </c>
      <c r="F230" s="476">
        <f t="shared" si="87"/>
        <v>0</v>
      </c>
      <c r="G230" s="478">
        <f t="shared" si="87"/>
        <v>0</v>
      </c>
      <c r="H230" s="479">
        <f t="shared" si="87"/>
        <v>0</v>
      </c>
      <c r="I230" s="480">
        <f t="shared" si="87"/>
        <v>0</v>
      </c>
      <c r="J230" s="478">
        <f t="shared" si="87"/>
        <v>0</v>
      </c>
      <c r="K230" s="480">
        <f t="shared" si="87"/>
        <v>0</v>
      </c>
      <c r="L230" s="476">
        <f t="shared" si="87"/>
        <v>0</v>
      </c>
      <c r="M230" s="478">
        <f t="shared" si="87"/>
        <v>0</v>
      </c>
      <c r="N230" s="479">
        <f t="shared" si="87"/>
        <v>0</v>
      </c>
      <c r="O230" s="481">
        <f t="shared" si="87"/>
        <v>0</v>
      </c>
      <c r="P230" s="482"/>
    </row>
    <row r="231" spans="1:16" ht="14.25" hidden="1" customHeight="1" x14ac:dyDescent="0.25">
      <c r="A231" s="70">
        <v>6200</v>
      </c>
      <c r="B231" s="118" t="s">
        <v>227</v>
      </c>
      <c r="C231" s="387">
        <f t="shared" si="64"/>
        <v>0</v>
      </c>
      <c r="D231" s="125">
        <f t="shared" ref="D231:O231" si="88">SUM(D232,D233,D235,D238,D244,D245,D246)</f>
        <v>0</v>
      </c>
      <c r="E231" s="125">
        <f t="shared" si="88"/>
        <v>0</v>
      </c>
      <c r="F231" s="387">
        <f t="shared" si="88"/>
        <v>0</v>
      </c>
      <c r="G231" s="304">
        <f t="shared" si="88"/>
        <v>0</v>
      </c>
      <c r="H231" s="126">
        <f t="shared" si="88"/>
        <v>0</v>
      </c>
      <c r="I231" s="504">
        <f t="shared" si="88"/>
        <v>0</v>
      </c>
      <c r="J231" s="304">
        <f t="shared" si="88"/>
        <v>0</v>
      </c>
      <c r="K231" s="504">
        <f t="shared" si="88"/>
        <v>0</v>
      </c>
      <c r="L231" s="387">
        <f t="shared" si="88"/>
        <v>0</v>
      </c>
      <c r="M231" s="304">
        <f t="shared" si="88"/>
        <v>0</v>
      </c>
      <c r="N231" s="126">
        <f t="shared" si="88"/>
        <v>0</v>
      </c>
      <c r="O231" s="305">
        <f t="shared" si="88"/>
        <v>0</v>
      </c>
      <c r="P231" s="284"/>
    </row>
    <row r="232" spans="1:16" ht="24" hidden="1" x14ac:dyDescent="0.25">
      <c r="A232" s="164">
        <v>6220</v>
      </c>
      <c r="B232" s="507" t="s">
        <v>228</v>
      </c>
      <c r="C232" s="114">
        <f t="shared" si="64"/>
        <v>0</v>
      </c>
      <c r="D232" s="483"/>
      <c r="E232" s="483"/>
      <c r="F232" s="484">
        <f>D232+E232</f>
        <v>0</v>
      </c>
      <c r="G232" s="231"/>
      <c r="H232" s="55"/>
      <c r="I232" s="414">
        <f>G232+H232</f>
        <v>0</v>
      </c>
      <c r="J232" s="231"/>
      <c r="K232" s="414"/>
      <c r="L232" s="484">
        <f>J232+K232</f>
        <v>0</v>
      </c>
      <c r="M232" s="231"/>
      <c r="N232" s="55"/>
      <c r="O232" s="485">
        <f>N232+M232</f>
        <v>0</v>
      </c>
      <c r="P232" s="449"/>
    </row>
    <row r="233" spans="1:16" hidden="1" x14ac:dyDescent="0.25">
      <c r="A233" s="108">
        <v>6230</v>
      </c>
      <c r="B233" s="508" t="s">
        <v>229</v>
      </c>
      <c r="C233" s="110">
        <f t="shared" si="64"/>
        <v>0</v>
      </c>
      <c r="D233" s="58">
        <f t="shared" ref="D233:O233" si="89">SUM(D234)</f>
        <v>0</v>
      </c>
      <c r="E233" s="58">
        <f t="shared" si="89"/>
        <v>0</v>
      </c>
      <c r="F233" s="311">
        <f t="shared" si="89"/>
        <v>0</v>
      </c>
      <c r="G233" s="288">
        <f t="shared" si="89"/>
        <v>0</v>
      </c>
      <c r="H233" s="109">
        <f t="shared" si="89"/>
        <v>0</v>
      </c>
      <c r="I233" s="137">
        <f t="shared" si="89"/>
        <v>0</v>
      </c>
      <c r="J233" s="288">
        <f t="shared" si="89"/>
        <v>0</v>
      </c>
      <c r="K233" s="137">
        <f t="shared" si="89"/>
        <v>0</v>
      </c>
      <c r="L233" s="311">
        <f t="shared" si="89"/>
        <v>0</v>
      </c>
      <c r="M233" s="288">
        <f t="shared" si="89"/>
        <v>0</v>
      </c>
      <c r="N233" s="109">
        <f t="shared" si="89"/>
        <v>0</v>
      </c>
      <c r="O233" s="145">
        <f t="shared" si="89"/>
        <v>0</v>
      </c>
      <c r="P233" s="110"/>
    </row>
    <row r="234" spans="1:16" ht="24" hidden="1" x14ac:dyDescent="0.25">
      <c r="A234" s="36">
        <v>6239</v>
      </c>
      <c r="B234" s="507" t="s">
        <v>230</v>
      </c>
      <c r="C234" s="110">
        <f t="shared" si="64"/>
        <v>0</v>
      </c>
      <c r="D234" s="483"/>
      <c r="E234" s="483"/>
      <c r="F234" s="484">
        <f>D234+E234</f>
        <v>0</v>
      </c>
      <c r="G234" s="231"/>
      <c r="H234" s="55"/>
      <c r="I234" s="414">
        <f>G234+H234</f>
        <v>0</v>
      </c>
      <c r="J234" s="231"/>
      <c r="K234" s="414"/>
      <c r="L234" s="484">
        <f>J234+K234</f>
        <v>0</v>
      </c>
      <c r="M234" s="231"/>
      <c r="N234" s="55"/>
      <c r="O234" s="485">
        <f>N234+M234</f>
        <v>0</v>
      </c>
      <c r="P234" s="449"/>
    </row>
    <row r="235" spans="1:16" ht="24" hidden="1" x14ac:dyDescent="0.25">
      <c r="A235" s="108">
        <v>6240</v>
      </c>
      <c r="B235" s="508" t="s">
        <v>231</v>
      </c>
      <c r="C235" s="110">
        <f t="shared" si="64"/>
        <v>0</v>
      </c>
      <c r="D235" s="58">
        <f t="shared" ref="D235:O235" si="90">SUM(D236:D237)</f>
        <v>0</v>
      </c>
      <c r="E235" s="58">
        <f t="shared" si="90"/>
        <v>0</v>
      </c>
      <c r="F235" s="311">
        <f t="shared" si="90"/>
        <v>0</v>
      </c>
      <c r="G235" s="288">
        <f t="shared" si="90"/>
        <v>0</v>
      </c>
      <c r="H235" s="109">
        <f t="shared" si="90"/>
        <v>0</v>
      </c>
      <c r="I235" s="137">
        <f t="shared" si="90"/>
        <v>0</v>
      </c>
      <c r="J235" s="288">
        <f t="shared" si="90"/>
        <v>0</v>
      </c>
      <c r="K235" s="137">
        <f t="shared" si="90"/>
        <v>0</v>
      </c>
      <c r="L235" s="311">
        <f t="shared" si="90"/>
        <v>0</v>
      </c>
      <c r="M235" s="288">
        <f t="shared" si="90"/>
        <v>0</v>
      </c>
      <c r="N235" s="109">
        <f t="shared" si="90"/>
        <v>0</v>
      </c>
      <c r="O235" s="145">
        <f t="shared" si="90"/>
        <v>0</v>
      </c>
      <c r="P235" s="110"/>
    </row>
    <row r="236" spans="1:16" hidden="1" x14ac:dyDescent="0.25">
      <c r="A236" s="36">
        <v>6241</v>
      </c>
      <c r="B236" s="508" t="s">
        <v>232</v>
      </c>
      <c r="C236" s="110">
        <f t="shared" si="64"/>
        <v>0</v>
      </c>
      <c r="D236" s="486"/>
      <c r="E236" s="486"/>
      <c r="F236" s="487">
        <f>D236+E236</f>
        <v>0</v>
      </c>
      <c r="G236" s="237"/>
      <c r="H236" s="60"/>
      <c r="I236" s="415">
        <f>G236+H236</f>
        <v>0</v>
      </c>
      <c r="J236" s="237"/>
      <c r="K236" s="415"/>
      <c r="L236" s="487">
        <f>J236+K236</f>
        <v>0</v>
      </c>
      <c r="M236" s="237"/>
      <c r="N236" s="60"/>
      <c r="O236" s="488">
        <f>N236+M236</f>
        <v>0</v>
      </c>
      <c r="P236" s="451"/>
    </row>
    <row r="237" spans="1:16" hidden="1" x14ac:dyDescent="0.25">
      <c r="A237" s="36">
        <v>6242</v>
      </c>
      <c r="B237" s="508" t="s">
        <v>233</v>
      </c>
      <c r="C237" s="110">
        <f t="shared" si="64"/>
        <v>0</v>
      </c>
      <c r="D237" s="486"/>
      <c r="E237" s="486"/>
      <c r="F237" s="487">
        <f>D237+E237</f>
        <v>0</v>
      </c>
      <c r="G237" s="237"/>
      <c r="H237" s="60"/>
      <c r="I237" s="415">
        <f>G237+H237</f>
        <v>0</v>
      </c>
      <c r="J237" s="237"/>
      <c r="K237" s="415"/>
      <c r="L237" s="487">
        <f>J237+K237</f>
        <v>0</v>
      </c>
      <c r="M237" s="237"/>
      <c r="N237" s="60"/>
      <c r="O237" s="488">
        <f>N237+M237</f>
        <v>0</v>
      </c>
      <c r="P237" s="451"/>
    </row>
    <row r="238" spans="1:16" ht="25.5" hidden="1" customHeight="1" x14ac:dyDescent="0.25">
      <c r="A238" s="108">
        <v>6250</v>
      </c>
      <c r="B238" s="508" t="s">
        <v>234</v>
      </c>
      <c r="C238" s="110">
        <f t="shared" si="64"/>
        <v>0</v>
      </c>
      <c r="D238" s="58">
        <f t="shared" ref="D238:O238" si="91">SUM(D239:D243)</f>
        <v>0</v>
      </c>
      <c r="E238" s="58">
        <f t="shared" si="91"/>
        <v>0</v>
      </c>
      <c r="F238" s="311">
        <f t="shared" si="91"/>
        <v>0</v>
      </c>
      <c r="G238" s="288">
        <f t="shared" si="91"/>
        <v>0</v>
      </c>
      <c r="H238" s="109">
        <f t="shared" si="91"/>
        <v>0</v>
      </c>
      <c r="I238" s="137">
        <f t="shared" si="91"/>
        <v>0</v>
      </c>
      <c r="J238" s="288">
        <f t="shared" si="91"/>
        <v>0</v>
      </c>
      <c r="K238" s="137">
        <f t="shared" si="91"/>
        <v>0</v>
      </c>
      <c r="L238" s="311">
        <f t="shared" si="91"/>
        <v>0</v>
      </c>
      <c r="M238" s="288">
        <f t="shared" si="91"/>
        <v>0</v>
      </c>
      <c r="N238" s="109">
        <f t="shared" si="91"/>
        <v>0</v>
      </c>
      <c r="O238" s="145">
        <f t="shared" si="91"/>
        <v>0</v>
      </c>
      <c r="P238" s="110"/>
    </row>
    <row r="239" spans="1:16" ht="14.25" hidden="1" customHeight="1" x14ac:dyDescent="0.25">
      <c r="A239" s="36">
        <v>6252</v>
      </c>
      <c r="B239" s="508" t="s">
        <v>235</v>
      </c>
      <c r="C239" s="110">
        <f t="shared" si="64"/>
        <v>0</v>
      </c>
      <c r="D239" s="486"/>
      <c r="E239" s="486"/>
      <c r="F239" s="487">
        <f t="shared" ref="F239:F245" si="92">D239+E239</f>
        <v>0</v>
      </c>
      <c r="G239" s="237"/>
      <c r="H239" s="60"/>
      <c r="I239" s="415">
        <f t="shared" ref="I239:I245" si="93">G239+H239</f>
        <v>0</v>
      </c>
      <c r="J239" s="237"/>
      <c r="K239" s="415"/>
      <c r="L239" s="487">
        <f t="shared" ref="L239:L245" si="94">J239+K239</f>
        <v>0</v>
      </c>
      <c r="M239" s="237"/>
      <c r="N239" s="60"/>
      <c r="O239" s="488">
        <f t="shared" ref="O239:O245" si="95">N239+M239</f>
        <v>0</v>
      </c>
      <c r="P239" s="451"/>
    </row>
    <row r="240" spans="1:16" ht="14.25" hidden="1" customHeight="1" x14ac:dyDescent="0.25">
      <c r="A240" s="36">
        <v>6253</v>
      </c>
      <c r="B240" s="508" t="s">
        <v>236</v>
      </c>
      <c r="C240" s="110">
        <f t="shared" si="64"/>
        <v>0</v>
      </c>
      <c r="D240" s="486"/>
      <c r="E240" s="486"/>
      <c r="F240" s="487">
        <f t="shared" si="92"/>
        <v>0</v>
      </c>
      <c r="G240" s="237"/>
      <c r="H240" s="60"/>
      <c r="I240" s="415">
        <f t="shared" si="93"/>
        <v>0</v>
      </c>
      <c r="J240" s="237"/>
      <c r="K240" s="415"/>
      <c r="L240" s="487">
        <f t="shared" si="94"/>
        <v>0</v>
      </c>
      <c r="M240" s="237"/>
      <c r="N240" s="60"/>
      <c r="O240" s="488">
        <f t="shared" si="95"/>
        <v>0</v>
      </c>
      <c r="P240" s="451"/>
    </row>
    <row r="241" spans="1:16" ht="24" hidden="1" x14ac:dyDescent="0.25">
      <c r="A241" s="36">
        <v>6254</v>
      </c>
      <c r="B241" s="508" t="s">
        <v>237</v>
      </c>
      <c r="C241" s="110">
        <f t="shared" si="64"/>
        <v>0</v>
      </c>
      <c r="D241" s="486"/>
      <c r="E241" s="486"/>
      <c r="F241" s="487">
        <f t="shared" si="92"/>
        <v>0</v>
      </c>
      <c r="G241" s="237"/>
      <c r="H241" s="60"/>
      <c r="I241" s="415">
        <f t="shared" si="93"/>
        <v>0</v>
      </c>
      <c r="J241" s="237"/>
      <c r="K241" s="415"/>
      <c r="L241" s="487">
        <f t="shared" si="94"/>
        <v>0</v>
      </c>
      <c r="M241" s="237"/>
      <c r="N241" s="60"/>
      <c r="O241" s="488">
        <f t="shared" si="95"/>
        <v>0</v>
      </c>
      <c r="P241" s="451"/>
    </row>
    <row r="242" spans="1:16" ht="24" hidden="1" x14ac:dyDescent="0.25">
      <c r="A242" s="36">
        <v>6255</v>
      </c>
      <c r="B242" s="508" t="s">
        <v>238</v>
      </c>
      <c r="C242" s="110">
        <f t="shared" ref="C242:C296" si="96">SUM(F242,I242,L242,O242)</f>
        <v>0</v>
      </c>
      <c r="D242" s="486"/>
      <c r="E242" s="486"/>
      <c r="F242" s="487">
        <f t="shared" si="92"/>
        <v>0</v>
      </c>
      <c r="G242" s="237"/>
      <c r="H242" s="60"/>
      <c r="I242" s="415">
        <f t="shared" si="93"/>
        <v>0</v>
      </c>
      <c r="J242" s="237"/>
      <c r="K242" s="415"/>
      <c r="L242" s="487">
        <f t="shared" si="94"/>
        <v>0</v>
      </c>
      <c r="M242" s="237"/>
      <c r="N242" s="60"/>
      <c r="O242" s="488">
        <f t="shared" si="95"/>
        <v>0</v>
      </c>
      <c r="P242" s="451"/>
    </row>
    <row r="243" spans="1:16" hidden="1" x14ac:dyDescent="0.25">
      <c r="A243" s="36">
        <v>6259</v>
      </c>
      <c r="B243" s="508" t="s">
        <v>239</v>
      </c>
      <c r="C243" s="110">
        <f t="shared" si="96"/>
        <v>0</v>
      </c>
      <c r="D243" s="486"/>
      <c r="E243" s="486"/>
      <c r="F243" s="487">
        <f t="shared" si="92"/>
        <v>0</v>
      </c>
      <c r="G243" s="237"/>
      <c r="H243" s="60"/>
      <c r="I243" s="415">
        <f t="shared" si="93"/>
        <v>0</v>
      </c>
      <c r="J243" s="237"/>
      <c r="K243" s="415"/>
      <c r="L243" s="487">
        <f t="shared" si="94"/>
        <v>0</v>
      </c>
      <c r="M243" s="237"/>
      <c r="N243" s="60"/>
      <c r="O243" s="488">
        <f t="shared" si="95"/>
        <v>0</v>
      </c>
      <c r="P243" s="451"/>
    </row>
    <row r="244" spans="1:16" ht="24" hidden="1" x14ac:dyDescent="0.25">
      <c r="A244" s="108">
        <v>6260</v>
      </c>
      <c r="B244" s="508" t="s">
        <v>240</v>
      </c>
      <c r="C244" s="110">
        <f t="shared" si="96"/>
        <v>0</v>
      </c>
      <c r="D244" s="486"/>
      <c r="E244" s="486"/>
      <c r="F244" s="487">
        <f t="shared" si="92"/>
        <v>0</v>
      </c>
      <c r="G244" s="237"/>
      <c r="H244" s="60"/>
      <c r="I244" s="415">
        <f t="shared" si="93"/>
        <v>0</v>
      </c>
      <c r="J244" s="237"/>
      <c r="K244" s="415"/>
      <c r="L244" s="487">
        <f t="shared" si="94"/>
        <v>0</v>
      </c>
      <c r="M244" s="237"/>
      <c r="N244" s="60"/>
      <c r="O244" s="488">
        <f t="shared" si="95"/>
        <v>0</v>
      </c>
      <c r="P244" s="451"/>
    </row>
    <row r="245" spans="1:16" hidden="1" x14ac:dyDescent="0.25">
      <c r="A245" s="108">
        <v>6270</v>
      </c>
      <c r="B245" s="508" t="s">
        <v>241</v>
      </c>
      <c r="C245" s="110">
        <f t="shared" si="96"/>
        <v>0</v>
      </c>
      <c r="D245" s="486"/>
      <c r="E245" s="486"/>
      <c r="F245" s="487">
        <f t="shared" si="92"/>
        <v>0</v>
      </c>
      <c r="G245" s="237"/>
      <c r="H245" s="60"/>
      <c r="I245" s="415">
        <f t="shared" si="93"/>
        <v>0</v>
      </c>
      <c r="J245" s="237"/>
      <c r="K245" s="415"/>
      <c r="L245" s="487">
        <f t="shared" si="94"/>
        <v>0</v>
      </c>
      <c r="M245" s="237"/>
      <c r="N245" s="60"/>
      <c r="O245" s="488">
        <f t="shared" si="95"/>
        <v>0</v>
      </c>
      <c r="P245" s="451"/>
    </row>
    <row r="246" spans="1:16" ht="24" hidden="1" x14ac:dyDescent="0.25">
      <c r="A246" s="164">
        <v>6290</v>
      </c>
      <c r="B246" s="507" t="s">
        <v>242</v>
      </c>
      <c r="C246" s="300">
        <f t="shared" si="96"/>
        <v>0</v>
      </c>
      <c r="D246" s="53">
        <f t="shared" ref="D246:O246" si="97">SUM(D247:D250)</f>
        <v>0</v>
      </c>
      <c r="E246" s="53">
        <f t="shared" si="97"/>
        <v>0</v>
      </c>
      <c r="F246" s="376">
        <f t="shared" si="97"/>
        <v>0</v>
      </c>
      <c r="G246" s="291">
        <f t="shared" si="97"/>
        <v>0</v>
      </c>
      <c r="H246" s="113">
        <f t="shared" si="97"/>
        <v>0</v>
      </c>
      <c r="I246" s="136">
        <f t="shared" si="97"/>
        <v>0</v>
      </c>
      <c r="J246" s="291">
        <f t="shared" si="97"/>
        <v>0</v>
      </c>
      <c r="K246" s="136">
        <f t="shared" si="97"/>
        <v>0</v>
      </c>
      <c r="L246" s="376">
        <f t="shared" si="97"/>
        <v>0</v>
      </c>
      <c r="M246" s="498">
        <f t="shared" si="97"/>
        <v>0</v>
      </c>
      <c r="N246" s="113">
        <f t="shared" si="97"/>
        <v>0</v>
      </c>
      <c r="O246" s="287">
        <f t="shared" si="97"/>
        <v>0</v>
      </c>
      <c r="P246" s="114"/>
    </row>
    <row r="247" spans="1:16" hidden="1" x14ac:dyDescent="0.25">
      <c r="A247" s="36">
        <v>6291</v>
      </c>
      <c r="B247" s="508" t="s">
        <v>243</v>
      </c>
      <c r="C247" s="110">
        <f t="shared" si="96"/>
        <v>0</v>
      </c>
      <c r="D247" s="486"/>
      <c r="E247" s="486"/>
      <c r="F247" s="487">
        <f>D247+E247</f>
        <v>0</v>
      </c>
      <c r="G247" s="237"/>
      <c r="H247" s="60"/>
      <c r="I247" s="415">
        <f>G247+H247</f>
        <v>0</v>
      </c>
      <c r="J247" s="237"/>
      <c r="K247" s="415"/>
      <c r="L247" s="487">
        <f>J247+K247</f>
        <v>0</v>
      </c>
      <c r="M247" s="237"/>
      <c r="N247" s="60"/>
      <c r="O247" s="488">
        <f>N247+M247</f>
        <v>0</v>
      </c>
      <c r="P247" s="451"/>
    </row>
    <row r="248" spans="1:16" hidden="1" x14ac:dyDescent="0.25">
      <c r="A248" s="36">
        <v>6292</v>
      </c>
      <c r="B248" s="508" t="s">
        <v>244</v>
      </c>
      <c r="C248" s="110">
        <f t="shared" si="96"/>
        <v>0</v>
      </c>
      <c r="D248" s="486"/>
      <c r="E248" s="486"/>
      <c r="F248" s="487">
        <f>D248+E248</f>
        <v>0</v>
      </c>
      <c r="G248" s="237"/>
      <c r="H248" s="60"/>
      <c r="I248" s="415">
        <f>G248+H248</f>
        <v>0</v>
      </c>
      <c r="J248" s="237"/>
      <c r="K248" s="415"/>
      <c r="L248" s="487">
        <f>J248+K248</f>
        <v>0</v>
      </c>
      <c r="M248" s="237"/>
      <c r="N248" s="60"/>
      <c r="O248" s="488">
        <f>N248+M248</f>
        <v>0</v>
      </c>
      <c r="P248" s="451"/>
    </row>
    <row r="249" spans="1:16" ht="72" hidden="1" x14ac:dyDescent="0.25">
      <c r="A249" s="36">
        <v>6296</v>
      </c>
      <c r="B249" s="508" t="s">
        <v>245</v>
      </c>
      <c r="C249" s="110">
        <f t="shared" si="96"/>
        <v>0</v>
      </c>
      <c r="D249" s="486"/>
      <c r="E249" s="486"/>
      <c r="F249" s="487">
        <f>D249+E249</f>
        <v>0</v>
      </c>
      <c r="G249" s="237"/>
      <c r="H249" s="60"/>
      <c r="I249" s="415">
        <f>G249+H249</f>
        <v>0</v>
      </c>
      <c r="J249" s="237"/>
      <c r="K249" s="415"/>
      <c r="L249" s="487">
        <f>J249+K249</f>
        <v>0</v>
      </c>
      <c r="M249" s="237"/>
      <c r="N249" s="60"/>
      <c r="O249" s="488">
        <f>N249+M249</f>
        <v>0</v>
      </c>
      <c r="P249" s="451"/>
    </row>
    <row r="250" spans="1:16" ht="39.75" hidden="1" customHeight="1" x14ac:dyDescent="0.25">
      <c r="A250" s="36">
        <v>6299</v>
      </c>
      <c r="B250" s="508" t="s">
        <v>246</v>
      </c>
      <c r="C250" s="110">
        <f t="shared" si="96"/>
        <v>0</v>
      </c>
      <c r="D250" s="486"/>
      <c r="E250" s="486"/>
      <c r="F250" s="487">
        <f>D250+E250</f>
        <v>0</v>
      </c>
      <c r="G250" s="237"/>
      <c r="H250" s="60"/>
      <c r="I250" s="415">
        <f>G250+H250</f>
        <v>0</v>
      </c>
      <c r="J250" s="237"/>
      <c r="K250" s="415"/>
      <c r="L250" s="487">
        <f>J250+K250</f>
        <v>0</v>
      </c>
      <c r="M250" s="237"/>
      <c r="N250" s="60"/>
      <c r="O250" s="488">
        <f>N250+M250</f>
        <v>0</v>
      </c>
      <c r="P250" s="451"/>
    </row>
    <row r="251" spans="1:16" hidden="1" x14ac:dyDescent="0.25">
      <c r="A251" s="44">
        <v>6300</v>
      </c>
      <c r="B251" s="509" t="s">
        <v>247</v>
      </c>
      <c r="C251" s="112">
        <f t="shared" si="96"/>
        <v>0</v>
      </c>
      <c r="D251" s="45">
        <f t="shared" ref="D251:O251" si="98">SUM(D252,D256,D257)</f>
        <v>0</v>
      </c>
      <c r="E251" s="45">
        <f t="shared" si="98"/>
        <v>0</v>
      </c>
      <c r="F251" s="375">
        <f t="shared" si="98"/>
        <v>0</v>
      </c>
      <c r="G251" s="227">
        <f t="shared" si="98"/>
        <v>0</v>
      </c>
      <c r="H251" s="50">
        <f t="shared" si="98"/>
        <v>0</v>
      </c>
      <c r="I251" s="412">
        <f t="shared" si="98"/>
        <v>0</v>
      </c>
      <c r="J251" s="227">
        <f t="shared" si="98"/>
        <v>0</v>
      </c>
      <c r="K251" s="412">
        <f t="shared" si="98"/>
        <v>0</v>
      </c>
      <c r="L251" s="375">
        <f t="shared" si="98"/>
        <v>0</v>
      </c>
      <c r="M251" s="319">
        <f t="shared" si="98"/>
        <v>0</v>
      </c>
      <c r="N251" s="50">
        <f t="shared" si="98"/>
        <v>0</v>
      </c>
      <c r="O251" s="283">
        <f t="shared" si="98"/>
        <v>0</v>
      </c>
      <c r="P251" s="112"/>
    </row>
    <row r="252" spans="1:16" ht="24" hidden="1" x14ac:dyDescent="0.25">
      <c r="A252" s="164">
        <v>6320</v>
      </c>
      <c r="B252" s="507" t="s">
        <v>248</v>
      </c>
      <c r="C252" s="300">
        <f t="shared" si="96"/>
        <v>0</v>
      </c>
      <c r="D252" s="53">
        <f t="shared" ref="D252:O252" si="99">SUM(D253:D255)</f>
        <v>0</v>
      </c>
      <c r="E252" s="53">
        <f t="shared" si="99"/>
        <v>0</v>
      </c>
      <c r="F252" s="376">
        <f t="shared" si="99"/>
        <v>0</v>
      </c>
      <c r="G252" s="291">
        <f t="shared" si="99"/>
        <v>0</v>
      </c>
      <c r="H252" s="113">
        <f t="shared" si="99"/>
        <v>0</v>
      </c>
      <c r="I252" s="136">
        <f t="shared" si="99"/>
        <v>0</v>
      </c>
      <c r="J252" s="291">
        <f t="shared" si="99"/>
        <v>0</v>
      </c>
      <c r="K252" s="136">
        <f t="shared" si="99"/>
        <v>0</v>
      </c>
      <c r="L252" s="376">
        <f t="shared" si="99"/>
        <v>0</v>
      </c>
      <c r="M252" s="291">
        <f t="shared" si="99"/>
        <v>0</v>
      </c>
      <c r="N252" s="113">
        <f t="shared" si="99"/>
        <v>0</v>
      </c>
      <c r="O252" s="287">
        <f t="shared" si="99"/>
        <v>0</v>
      </c>
      <c r="P252" s="114"/>
    </row>
    <row r="253" spans="1:16" hidden="1" x14ac:dyDescent="0.25">
      <c r="A253" s="36">
        <v>6322</v>
      </c>
      <c r="B253" s="508" t="s">
        <v>249</v>
      </c>
      <c r="C253" s="110">
        <f t="shared" si="96"/>
        <v>0</v>
      </c>
      <c r="D253" s="486"/>
      <c r="E253" s="486"/>
      <c r="F253" s="487">
        <f>D253+E253</f>
        <v>0</v>
      </c>
      <c r="G253" s="237"/>
      <c r="H253" s="60"/>
      <c r="I253" s="415">
        <f>G253+H253</f>
        <v>0</v>
      </c>
      <c r="J253" s="237"/>
      <c r="K253" s="415"/>
      <c r="L253" s="487">
        <f>J253+K253</f>
        <v>0</v>
      </c>
      <c r="M253" s="237"/>
      <c r="N253" s="60"/>
      <c r="O253" s="488">
        <f>N253+M253</f>
        <v>0</v>
      </c>
      <c r="P253" s="451"/>
    </row>
    <row r="254" spans="1:16" ht="24" hidden="1" x14ac:dyDescent="0.25">
      <c r="A254" s="36">
        <v>6323</v>
      </c>
      <c r="B254" s="508" t="s">
        <v>250</v>
      </c>
      <c r="C254" s="110">
        <f t="shared" si="96"/>
        <v>0</v>
      </c>
      <c r="D254" s="486"/>
      <c r="E254" s="486"/>
      <c r="F254" s="487">
        <f>D254+E254</f>
        <v>0</v>
      </c>
      <c r="G254" s="237"/>
      <c r="H254" s="60"/>
      <c r="I254" s="415">
        <f>G254+H254</f>
        <v>0</v>
      </c>
      <c r="J254" s="237"/>
      <c r="K254" s="415"/>
      <c r="L254" s="487">
        <f>J254+K254</f>
        <v>0</v>
      </c>
      <c r="M254" s="237"/>
      <c r="N254" s="60"/>
      <c r="O254" s="488">
        <f>N254+M254</f>
        <v>0</v>
      </c>
      <c r="P254" s="451"/>
    </row>
    <row r="255" spans="1:16" ht="24" hidden="1" x14ac:dyDescent="0.25">
      <c r="A255" s="32">
        <v>6324</v>
      </c>
      <c r="B255" s="507" t="s">
        <v>308</v>
      </c>
      <c r="C255" s="114">
        <f t="shared" si="96"/>
        <v>0</v>
      </c>
      <c r="D255" s="483"/>
      <c r="E255" s="483"/>
      <c r="F255" s="484">
        <f>D255+E255</f>
        <v>0</v>
      </c>
      <c r="G255" s="231"/>
      <c r="H255" s="55"/>
      <c r="I255" s="414">
        <f>G255+H255</f>
        <v>0</v>
      </c>
      <c r="J255" s="231"/>
      <c r="K255" s="414"/>
      <c r="L255" s="484">
        <f>J255+K255</f>
        <v>0</v>
      </c>
      <c r="M255" s="231"/>
      <c r="N255" s="55"/>
      <c r="O255" s="485">
        <f>N255+M255</f>
        <v>0</v>
      </c>
      <c r="P255" s="449"/>
    </row>
    <row r="256" spans="1:16" ht="24" hidden="1" x14ac:dyDescent="0.25">
      <c r="A256" s="141">
        <v>6330</v>
      </c>
      <c r="B256" s="510" t="s">
        <v>251</v>
      </c>
      <c r="C256" s="300">
        <f t="shared" si="96"/>
        <v>0</v>
      </c>
      <c r="D256" s="499"/>
      <c r="E256" s="499"/>
      <c r="F256" s="500">
        <f>D256+E256</f>
        <v>0</v>
      </c>
      <c r="G256" s="302"/>
      <c r="H256" s="123"/>
      <c r="I256" s="501">
        <f>G256+H256</f>
        <v>0</v>
      </c>
      <c r="J256" s="302"/>
      <c r="K256" s="501"/>
      <c r="L256" s="500">
        <f>J256+K256</f>
        <v>0</v>
      </c>
      <c r="M256" s="302"/>
      <c r="N256" s="123"/>
      <c r="O256" s="502">
        <f>N256+M256</f>
        <v>0</v>
      </c>
      <c r="P256" s="503"/>
    </row>
    <row r="257" spans="1:16" hidden="1" x14ac:dyDescent="0.25">
      <c r="A257" s="108">
        <v>6360</v>
      </c>
      <c r="B257" s="508" t="s">
        <v>252</v>
      </c>
      <c r="C257" s="110">
        <f t="shared" si="96"/>
        <v>0</v>
      </c>
      <c r="D257" s="486"/>
      <c r="E257" s="486"/>
      <c r="F257" s="487">
        <f>D257+E257</f>
        <v>0</v>
      </c>
      <c r="G257" s="237"/>
      <c r="H257" s="60"/>
      <c r="I257" s="415">
        <f>G257+H257</f>
        <v>0</v>
      </c>
      <c r="J257" s="237"/>
      <c r="K257" s="415"/>
      <c r="L257" s="487">
        <f>J257+K257</f>
        <v>0</v>
      </c>
      <c r="M257" s="237"/>
      <c r="N257" s="60"/>
      <c r="O257" s="488">
        <f>N257+M257</f>
        <v>0</v>
      </c>
      <c r="P257" s="451"/>
    </row>
    <row r="258" spans="1:16" ht="36" hidden="1" x14ac:dyDescent="0.25">
      <c r="A258" s="44">
        <v>6400</v>
      </c>
      <c r="B258" s="509" t="s">
        <v>253</v>
      </c>
      <c r="C258" s="112">
        <f t="shared" si="96"/>
        <v>0</v>
      </c>
      <c r="D258" s="45">
        <f t="shared" ref="D258:O258" si="100">SUM(D259,D263)</f>
        <v>0</v>
      </c>
      <c r="E258" s="45">
        <f t="shared" si="100"/>
        <v>0</v>
      </c>
      <c r="F258" s="375">
        <f t="shared" si="100"/>
        <v>0</v>
      </c>
      <c r="G258" s="227">
        <f t="shared" si="100"/>
        <v>0</v>
      </c>
      <c r="H258" s="50">
        <f t="shared" si="100"/>
        <v>0</v>
      </c>
      <c r="I258" s="412">
        <f t="shared" si="100"/>
        <v>0</v>
      </c>
      <c r="J258" s="227">
        <f t="shared" si="100"/>
        <v>0</v>
      </c>
      <c r="K258" s="412">
        <f t="shared" si="100"/>
        <v>0</v>
      </c>
      <c r="L258" s="375">
        <f t="shared" si="100"/>
        <v>0</v>
      </c>
      <c r="M258" s="319">
        <f t="shared" si="100"/>
        <v>0</v>
      </c>
      <c r="N258" s="50">
        <f t="shared" si="100"/>
        <v>0</v>
      </c>
      <c r="O258" s="283">
        <f t="shared" si="100"/>
        <v>0</v>
      </c>
      <c r="P258" s="112"/>
    </row>
    <row r="259" spans="1:16" ht="24" hidden="1" x14ac:dyDescent="0.25">
      <c r="A259" s="164">
        <v>6410</v>
      </c>
      <c r="B259" s="507" t="s">
        <v>254</v>
      </c>
      <c r="C259" s="114">
        <f t="shared" si="96"/>
        <v>0</v>
      </c>
      <c r="D259" s="53">
        <f t="shared" ref="D259:O259" si="101">SUM(D260:D262)</f>
        <v>0</v>
      </c>
      <c r="E259" s="53">
        <f t="shared" si="101"/>
        <v>0</v>
      </c>
      <c r="F259" s="376">
        <f t="shared" si="101"/>
        <v>0</v>
      </c>
      <c r="G259" s="291">
        <f t="shared" si="101"/>
        <v>0</v>
      </c>
      <c r="H259" s="113">
        <f t="shared" si="101"/>
        <v>0</v>
      </c>
      <c r="I259" s="136">
        <f t="shared" si="101"/>
        <v>0</v>
      </c>
      <c r="J259" s="291">
        <f t="shared" si="101"/>
        <v>0</v>
      </c>
      <c r="K259" s="136">
        <f t="shared" si="101"/>
        <v>0</v>
      </c>
      <c r="L259" s="376">
        <f t="shared" si="101"/>
        <v>0</v>
      </c>
      <c r="M259" s="295">
        <f t="shared" si="101"/>
        <v>0</v>
      </c>
      <c r="N259" s="113">
        <f t="shared" si="101"/>
        <v>0</v>
      </c>
      <c r="O259" s="287">
        <f t="shared" si="101"/>
        <v>0</v>
      </c>
      <c r="P259" s="114"/>
    </row>
    <row r="260" spans="1:16" hidden="1" x14ac:dyDescent="0.25">
      <c r="A260" s="36">
        <v>6411</v>
      </c>
      <c r="B260" s="511" t="s">
        <v>255</v>
      </c>
      <c r="C260" s="110">
        <f t="shared" si="96"/>
        <v>0</v>
      </c>
      <c r="D260" s="486"/>
      <c r="E260" s="486"/>
      <c r="F260" s="487">
        <f>D260+E260</f>
        <v>0</v>
      </c>
      <c r="G260" s="237"/>
      <c r="H260" s="60"/>
      <c r="I260" s="415">
        <f>G260+H260</f>
        <v>0</v>
      </c>
      <c r="J260" s="237"/>
      <c r="K260" s="415"/>
      <c r="L260" s="487">
        <f>J260+K260</f>
        <v>0</v>
      </c>
      <c r="M260" s="237"/>
      <c r="N260" s="60"/>
      <c r="O260" s="488">
        <f>N260+M260</f>
        <v>0</v>
      </c>
      <c r="P260" s="451"/>
    </row>
    <row r="261" spans="1:16" ht="36" hidden="1" x14ac:dyDescent="0.25">
      <c r="A261" s="36">
        <v>6412</v>
      </c>
      <c r="B261" s="508" t="s">
        <v>256</v>
      </c>
      <c r="C261" s="110">
        <f t="shared" si="96"/>
        <v>0</v>
      </c>
      <c r="D261" s="486"/>
      <c r="E261" s="486"/>
      <c r="F261" s="487">
        <f>D261+E261</f>
        <v>0</v>
      </c>
      <c r="G261" s="237"/>
      <c r="H261" s="60"/>
      <c r="I261" s="415">
        <f>G261+H261</f>
        <v>0</v>
      </c>
      <c r="J261" s="237"/>
      <c r="K261" s="415"/>
      <c r="L261" s="487">
        <f>J261+K261</f>
        <v>0</v>
      </c>
      <c r="M261" s="237"/>
      <c r="N261" s="60"/>
      <c r="O261" s="488">
        <f>N261+M261</f>
        <v>0</v>
      </c>
      <c r="P261" s="451"/>
    </row>
    <row r="262" spans="1:16" ht="36" hidden="1" x14ac:dyDescent="0.25">
      <c r="A262" s="36">
        <v>6419</v>
      </c>
      <c r="B262" s="508" t="s">
        <v>257</v>
      </c>
      <c r="C262" s="110">
        <f t="shared" si="96"/>
        <v>0</v>
      </c>
      <c r="D262" s="486"/>
      <c r="E262" s="486"/>
      <c r="F262" s="487">
        <f>D262+E262</f>
        <v>0</v>
      </c>
      <c r="G262" s="237"/>
      <c r="H262" s="60"/>
      <c r="I262" s="415">
        <f>G262+H262</f>
        <v>0</v>
      </c>
      <c r="J262" s="237"/>
      <c r="K262" s="415"/>
      <c r="L262" s="487">
        <f>J262+K262</f>
        <v>0</v>
      </c>
      <c r="M262" s="237"/>
      <c r="N262" s="60"/>
      <c r="O262" s="488">
        <f>N262+M262</f>
        <v>0</v>
      </c>
      <c r="P262" s="451"/>
    </row>
    <row r="263" spans="1:16" ht="36" hidden="1" x14ac:dyDescent="0.25">
      <c r="A263" s="108">
        <v>6420</v>
      </c>
      <c r="B263" s="508" t="s">
        <v>258</v>
      </c>
      <c r="C263" s="110">
        <f t="shared" si="96"/>
        <v>0</v>
      </c>
      <c r="D263" s="58">
        <f t="shared" ref="D263:O263" si="102">SUM(D264:D267)</f>
        <v>0</v>
      </c>
      <c r="E263" s="58">
        <f t="shared" si="102"/>
        <v>0</v>
      </c>
      <c r="F263" s="311">
        <f t="shared" si="102"/>
        <v>0</v>
      </c>
      <c r="G263" s="288">
        <f t="shared" si="102"/>
        <v>0</v>
      </c>
      <c r="H263" s="109">
        <f t="shared" si="102"/>
        <v>0</v>
      </c>
      <c r="I263" s="137">
        <f t="shared" si="102"/>
        <v>0</v>
      </c>
      <c r="J263" s="288">
        <f t="shared" si="102"/>
        <v>0</v>
      </c>
      <c r="K263" s="137">
        <f t="shared" si="102"/>
        <v>0</v>
      </c>
      <c r="L263" s="311">
        <f t="shared" si="102"/>
        <v>0</v>
      </c>
      <c r="M263" s="288">
        <f t="shared" si="102"/>
        <v>0</v>
      </c>
      <c r="N263" s="109">
        <f t="shared" si="102"/>
        <v>0</v>
      </c>
      <c r="O263" s="145">
        <f t="shared" si="102"/>
        <v>0</v>
      </c>
      <c r="P263" s="110"/>
    </row>
    <row r="264" spans="1:16" hidden="1" x14ac:dyDescent="0.25">
      <c r="A264" s="36">
        <v>6421</v>
      </c>
      <c r="B264" s="508" t="s">
        <v>259</v>
      </c>
      <c r="C264" s="110">
        <f t="shared" si="96"/>
        <v>0</v>
      </c>
      <c r="D264" s="486"/>
      <c r="E264" s="486"/>
      <c r="F264" s="487">
        <f>D264+E264</f>
        <v>0</v>
      </c>
      <c r="G264" s="237"/>
      <c r="H264" s="60"/>
      <c r="I264" s="415">
        <f>G264+H264</f>
        <v>0</v>
      </c>
      <c r="J264" s="237"/>
      <c r="K264" s="415"/>
      <c r="L264" s="487">
        <f>J264+K264</f>
        <v>0</v>
      </c>
      <c r="M264" s="237"/>
      <c r="N264" s="60"/>
      <c r="O264" s="488">
        <f>N264+M264</f>
        <v>0</v>
      </c>
      <c r="P264" s="451"/>
    </row>
    <row r="265" spans="1:16" hidden="1" x14ac:dyDescent="0.25">
      <c r="A265" s="36">
        <v>6422</v>
      </c>
      <c r="B265" s="508" t="s">
        <v>260</v>
      </c>
      <c r="C265" s="110">
        <f t="shared" si="96"/>
        <v>0</v>
      </c>
      <c r="D265" s="486"/>
      <c r="E265" s="486"/>
      <c r="F265" s="487">
        <f>D265+E265</f>
        <v>0</v>
      </c>
      <c r="G265" s="237"/>
      <c r="H265" s="60"/>
      <c r="I265" s="415">
        <f>G265+H265</f>
        <v>0</v>
      </c>
      <c r="J265" s="237"/>
      <c r="K265" s="415"/>
      <c r="L265" s="487">
        <f>J265+K265</f>
        <v>0</v>
      </c>
      <c r="M265" s="237"/>
      <c r="N265" s="60"/>
      <c r="O265" s="488">
        <f>N265+M265</f>
        <v>0</v>
      </c>
      <c r="P265" s="451"/>
    </row>
    <row r="266" spans="1:16" ht="24" hidden="1" x14ac:dyDescent="0.25">
      <c r="A266" s="36">
        <v>6423</v>
      </c>
      <c r="B266" s="508" t="s">
        <v>261</v>
      </c>
      <c r="C266" s="110">
        <f t="shared" si="96"/>
        <v>0</v>
      </c>
      <c r="D266" s="486"/>
      <c r="E266" s="486"/>
      <c r="F266" s="487">
        <f>D266+E266</f>
        <v>0</v>
      </c>
      <c r="G266" s="237"/>
      <c r="H266" s="60"/>
      <c r="I266" s="415">
        <f>G266+H266</f>
        <v>0</v>
      </c>
      <c r="J266" s="237"/>
      <c r="K266" s="415"/>
      <c r="L266" s="487">
        <f>J266+K266</f>
        <v>0</v>
      </c>
      <c r="M266" s="237"/>
      <c r="N266" s="60"/>
      <c r="O266" s="488">
        <f>N266+M266</f>
        <v>0</v>
      </c>
      <c r="P266" s="451"/>
    </row>
    <row r="267" spans="1:16" ht="36" hidden="1" x14ac:dyDescent="0.25">
      <c r="A267" s="36">
        <v>6424</v>
      </c>
      <c r="B267" s="508" t="s">
        <v>262</v>
      </c>
      <c r="C267" s="110">
        <f t="shared" si="96"/>
        <v>0</v>
      </c>
      <c r="D267" s="486"/>
      <c r="E267" s="486"/>
      <c r="F267" s="487">
        <f>D267+E267</f>
        <v>0</v>
      </c>
      <c r="G267" s="237"/>
      <c r="H267" s="60"/>
      <c r="I267" s="415">
        <f>G267+H267</f>
        <v>0</v>
      </c>
      <c r="J267" s="237"/>
      <c r="K267" s="415"/>
      <c r="L267" s="487">
        <f>J267+K267</f>
        <v>0</v>
      </c>
      <c r="M267" s="237"/>
      <c r="N267" s="60"/>
      <c r="O267" s="488">
        <f>N267+M267</f>
        <v>0</v>
      </c>
      <c r="P267" s="451"/>
    </row>
    <row r="268" spans="1:16" ht="36" hidden="1" x14ac:dyDescent="0.25">
      <c r="A268" s="512">
        <v>7000</v>
      </c>
      <c r="B268" s="513" t="s">
        <v>263</v>
      </c>
      <c r="C268" s="514">
        <f t="shared" si="96"/>
        <v>0</v>
      </c>
      <c r="D268" s="515">
        <f t="shared" ref="D268:O268" si="103">SUM(D269,D279)</f>
        <v>0</v>
      </c>
      <c r="E268" s="515">
        <f t="shared" si="103"/>
        <v>0</v>
      </c>
      <c r="F268" s="516">
        <f t="shared" si="103"/>
        <v>0</v>
      </c>
      <c r="G268" s="517">
        <f t="shared" si="103"/>
        <v>0</v>
      </c>
      <c r="H268" s="518">
        <f t="shared" si="103"/>
        <v>0</v>
      </c>
      <c r="I268" s="519">
        <f t="shared" si="103"/>
        <v>0</v>
      </c>
      <c r="J268" s="517">
        <f t="shared" si="103"/>
        <v>0</v>
      </c>
      <c r="K268" s="519">
        <f t="shared" si="103"/>
        <v>0</v>
      </c>
      <c r="L268" s="516">
        <f t="shared" si="103"/>
        <v>0</v>
      </c>
      <c r="M268" s="520">
        <f t="shared" si="103"/>
        <v>0</v>
      </c>
      <c r="N268" s="518">
        <f t="shared" si="103"/>
        <v>0</v>
      </c>
      <c r="O268" s="521">
        <f t="shared" si="103"/>
        <v>0</v>
      </c>
      <c r="P268" s="514"/>
    </row>
    <row r="269" spans="1:16" ht="24" hidden="1" x14ac:dyDescent="0.25">
      <c r="A269" s="44">
        <v>7200</v>
      </c>
      <c r="B269" s="509" t="s">
        <v>264</v>
      </c>
      <c r="C269" s="112">
        <f t="shared" si="96"/>
        <v>0</v>
      </c>
      <c r="D269" s="45">
        <f t="shared" ref="D269:O269" si="104">SUM(D270,D271,D274,D275,D278)</f>
        <v>0</v>
      </c>
      <c r="E269" s="45">
        <f t="shared" si="104"/>
        <v>0</v>
      </c>
      <c r="F269" s="375">
        <f t="shared" si="104"/>
        <v>0</v>
      </c>
      <c r="G269" s="227">
        <f t="shared" si="104"/>
        <v>0</v>
      </c>
      <c r="H269" s="50">
        <f t="shared" si="104"/>
        <v>0</v>
      </c>
      <c r="I269" s="412">
        <f t="shared" si="104"/>
        <v>0</v>
      </c>
      <c r="J269" s="227">
        <f t="shared" si="104"/>
        <v>0</v>
      </c>
      <c r="K269" s="412">
        <f t="shared" si="104"/>
        <v>0</v>
      </c>
      <c r="L269" s="375">
        <f t="shared" si="104"/>
        <v>0</v>
      </c>
      <c r="M269" s="304">
        <f t="shared" si="104"/>
        <v>0</v>
      </c>
      <c r="N269" s="50">
        <f t="shared" si="104"/>
        <v>0</v>
      </c>
      <c r="O269" s="283">
        <f t="shared" si="104"/>
        <v>0</v>
      </c>
      <c r="P269" s="112"/>
    </row>
    <row r="270" spans="1:16" ht="24" hidden="1" x14ac:dyDescent="0.25">
      <c r="A270" s="164">
        <v>7210</v>
      </c>
      <c r="B270" s="507" t="s">
        <v>265</v>
      </c>
      <c r="C270" s="114">
        <f t="shared" si="96"/>
        <v>0</v>
      </c>
      <c r="D270" s="483"/>
      <c r="E270" s="483"/>
      <c r="F270" s="484">
        <f>D270+E270</f>
        <v>0</v>
      </c>
      <c r="G270" s="231"/>
      <c r="H270" s="55"/>
      <c r="I270" s="414">
        <f>G270+H270</f>
        <v>0</v>
      </c>
      <c r="J270" s="231"/>
      <c r="K270" s="414"/>
      <c r="L270" s="484">
        <f>J270+K270</f>
        <v>0</v>
      </c>
      <c r="M270" s="231"/>
      <c r="N270" s="55"/>
      <c r="O270" s="485">
        <f>N270+M270</f>
        <v>0</v>
      </c>
      <c r="P270" s="449"/>
    </row>
    <row r="271" spans="1:16" s="146" customFormat="1" ht="36" hidden="1" x14ac:dyDescent="0.25">
      <c r="A271" s="108">
        <v>7220</v>
      </c>
      <c r="B271" s="508" t="s">
        <v>266</v>
      </c>
      <c r="C271" s="110">
        <f t="shared" si="96"/>
        <v>0</v>
      </c>
      <c r="D271" s="58">
        <f t="shared" ref="D271:O271" si="105">SUM(D272:D273)</f>
        <v>0</v>
      </c>
      <c r="E271" s="58">
        <f t="shared" si="105"/>
        <v>0</v>
      </c>
      <c r="F271" s="311">
        <f t="shared" si="105"/>
        <v>0</v>
      </c>
      <c r="G271" s="288">
        <f t="shared" si="105"/>
        <v>0</v>
      </c>
      <c r="H271" s="109">
        <f t="shared" si="105"/>
        <v>0</v>
      </c>
      <c r="I271" s="137">
        <f t="shared" si="105"/>
        <v>0</v>
      </c>
      <c r="J271" s="288">
        <f t="shared" si="105"/>
        <v>0</v>
      </c>
      <c r="K271" s="137">
        <f t="shared" si="105"/>
        <v>0</v>
      </c>
      <c r="L271" s="311">
        <f t="shared" si="105"/>
        <v>0</v>
      </c>
      <c r="M271" s="288">
        <f t="shared" si="105"/>
        <v>0</v>
      </c>
      <c r="N271" s="109">
        <f t="shared" si="105"/>
        <v>0</v>
      </c>
      <c r="O271" s="145">
        <f t="shared" si="105"/>
        <v>0</v>
      </c>
      <c r="P271" s="110"/>
    </row>
    <row r="272" spans="1:16" s="146" customFormat="1" ht="36" hidden="1" x14ac:dyDescent="0.25">
      <c r="A272" s="36">
        <v>7221</v>
      </c>
      <c r="B272" s="508" t="s">
        <v>267</v>
      </c>
      <c r="C272" s="110">
        <f t="shared" si="96"/>
        <v>0</v>
      </c>
      <c r="D272" s="486"/>
      <c r="E272" s="486"/>
      <c r="F272" s="487">
        <f>D272+E272</f>
        <v>0</v>
      </c>
      <c r="G272" s="237"/>
      <c r="H272" s="60"/>
      <c r="I272" s="415">
        <f>G272+H272</f>
        <v>0</v>
      </c>
      <c r="J272" s="237"/>
      <c r="K272" s="415"/>
      <c r="L272" s="487">
        <f>J272+K272</f>
        <v>0</v>
      </c>
      <c r="M272" s="237"/>
      <c r="N272" s="60"/>
      <c r="O272" s="488">
        <f>N272+M272</f>
        <v>0</v>
      </c>
      <c r="P272" s="451"/>
    </row>
    <row r="273" spans="1:16" s="146" customFormat="1" ht="36" hidden="1" x14ac:dyDescent="0.25">
      <c r="A273" s="36">
        <v>7222</v>
      </c>
      <c r="B273" s="508" t="s">
        <v>268</v>
      </c>
      <c r="C273" s="110">
        <f t="shared" si="96"/>
        <v>0</v>
      </c>
      <c r="D273" s="486"/>
      <c r="E273" s="486"/>
      <c r="F273" s="487">
        <f>D273+E273</f>
        <v>0</v>
      </c>
      <c r="G273" s="237"/>
      <c r="H273" s="60"/>
      <c r="I273" s="415">
        <f>G273+H273</f>
        <v>0</v>
      </c>
      <c r="J273" s="237"/>
      <c r="K273" s="415"/>
      <c r="L273" s="487">
        <f>J273+K273</f>
        <v>0</v>
      </c>
      <c r="M273" s="237"/>
      <c r="N273" s="60"/>
      <c r="O273" s="488">
        <f>N273+M273</f>
        <v>0</v>
      </c>
      <c r="P273" s="451"/>
    </row>
    <row r="274" spans="1:16" ht="24" hidden="1" x14ac:dyDescent="0.25">
      <c r="A274" s="108">
        <v>7230</v>
      </c>
      <c r="B274" s="508" t="s">
        <v>269</v>
      </c>
      <c r="C274" s="110">
        <f t="shared" si="96"/>
        <v>0</v>
      </c>
      <c r="D274" s="486"/>
      <c r="E274" s="486"/>
      <c r="F274" s="487">
        <f>D274+E274</f>
        <v>0</v>
      </c>
      <c r="G274" s="237"/>
      <c r="H274" s="60"/>
      <c r="I274" s="415">
        <f>G274+H274</f>
        <v>0</v>
      </c>
      <c r="J274" s="237"/>
      <c r="K274" s="415"/>
      <c r="L274" s="487">
        <f>J274+K274</f>
        <v>0</v>
      </c>
      <c r="M274" s="237"/>
      <c r="N274" s="60"/>
      <c r="O274" s="488">
        <f>N274+M274</f>
        <v>0</v>
      </c>
      <c r="P274" s="451"/>
    </row>
    <row r="275" spans="1:16" ht="24" hidden="1" x14ac:dyDescent="0.25">
      <c r="A275" s="108">
        <v>7240</v>
      </c>
      <c r="B275" s="508" t="s">
        <v>270</v>
      </c>
      <c r="C275" s="110">
        <f t="shared" si="96"/>
        <v>0</v>
      </c>
      <c r="D275" s="58">
        <f t="shared" ref="D275:O275" si="106">SUM(D276:D277)</f>
        <v>0</v>
      </c>
      <c r="E275" s="58">
        <f t="shared" si="106"/>
        <v>0</v>
      </c>
      <c r="F275" s="311">
        <f t="shared" si="106"/>
        <v>0</v>
      </c>
      <c r="G275" s="288">
        <f t="shared" si="106"/>
        <v>0</v>
      </c>
      <c r="H275" s="109">
        <f t="shared" si="106"/>
        <v>0</v>
      </c>
      <c r="I275" s="137">
        <f t="shared" si="106"/>
        <v>0</v>
      </c>
      <c r="J275" s="288">
        <f t="shared" si="106"/>
        <v>0</v>
      </c>
      <c r="K275" s="137">
        <f t="shared" si="106"/>
        <v>0</v>
      </c>
      <c r="L275" s="311">
        <f t="shared" si="106"/>
        <v>0</v>
      </c>
      <c r="M275" s="288">
        <f t="shared" si="106"/>
        <v>0</v>
      </c>
      <c r="N275" s="109">
        <f t="shared" si="106"/>
        <v>0</v>
      </c>
      <c r="O275" s="145">
        <f t="shared" si="106"/>
        <v>0</v>
      </c>
      <c r="P275" s="110"/>
    </row>
    <row r="276" spans="1:16" ht="48" hidden="1" x14ac:dyDescent="0.25">
      <c r="A276" s="36">
        <v>7245</v>
      </c>
      <c r="B276" s="508" t="s">
        <v>271</v>
      </c>
      <c r="C276" s="110">
        <f t="shared" si="96"/>
        <v>0</v>
      </c>
      <c r="D276" s="486"/>
      <c r="E276" s="486"/>
      <c r="F276" s="487">
        <f>D276+E276</f>
        <v>0</v>
      </c>
      <c r="G276" s="237"/>
      <c r="H276" s="60"/>
      <c r="I276" s="415">
        <f>G276+H276</f>
        <v>0</v>
      </c>
      <c r="J276" s="237"/>
      <c r="K276" s="415"/>
      <c r="L276" s="487">
        <f>J276+K276</f>
        <v>0</v>
      </c>
      <c r="M276" s="237"/>
      <c r="N276" s="60"/>
      <c r="O276" s="488">
        <f>N276+M276</f>
        <v>0</v>
      </c>
      <c r="P276" s="451"/>
    </row>
    <row r="277" spans="1:16" ht="96" hidden="1" x14ac:dyDescent="0.25">
      <c r="A277" s="36">
        <v>7246</v>
      </c>
      <c r="B277" s="508" t="s">
        <v>272</v>
      </c>
      <c r="C277" s="110">
        <f t="shared" si="96"/>
        <v>0</v>
      </c>
      <c r="D277" s="486"/>
      <c r="E277" s="486"/>
      <c r="F277" s="487">
        <f>D277+E277</f>
        <v>0</v>
      </c>
      <c r="G277" s="237"/>
      <c r="H277" s="60"/>
      <c r="I277" s="415">
        <f>G277+H277</f>
        <v>0</v>
      </c>
      <c r="J277" s="237"/>
      <c r="K277" s="415"/>
      <c r="L277" s="487">
        <f>J277+K277</f>
        <v>0</v>
      </c>
      <c r="M277" s="237"/>
      <c r="N277" s="60"/>
      <c r="O277" s="488">
        <f>N277+M277</f>
        <v>0</v>
      </c>
      <c r="P277" s="451"/>
    </row>
    <row r="278" spans="1:16" ht="24" hidden="1" x14ac:dyDescent="0.25">
      <c r="A278" s="141">
        <v>7260</v>
      </c>
      <c r="B278" s="507" t="s">
        <v>273</v>
      </c>
      <c r="C278" s="114">
        <f t="shared" si="96"/>
        <v>0</v>
      </c>
      <c r="D278" s="483"/>
      <c r="E278" s="483"/>
      <c r="F278" s="484">
        <f>D278+E278</f>
        <v>0</v>
      </c>
      <c r="G278" s="231"/>
      <c r="H278" s="55"/>
      <c r="I278" s="414">
        <f>G278+H278</f>
        <v>0</v>
      </c>
      <c r="J278" s="231"/>
      <c r="K278" s="414"/>
      <c r="L278" s="484">
        <f>J278+K278</f>
        <v>0</v>
      </c>
      <c r="M278" s="231"/>
      <c r="N278" s="55"/>
      <c r="O278" s="485">
        <f>N278+M278</f>
        <v>0</v>
      </c>
      <c r="P278" s="449"/>
    </row>
    <row r="279" spans="1:16" hidden="1" x14ac:dyDescent="0.25">
      <c r="A279" s="74">
        <v>7700</v>
      </c>
      <c r="B279" s="522" t="s">
        <v>302</v>
      </c>
      <c r="C279" s="159">
        <f t="shared" si="96"/>
        <v>0</v>
      </c>
      <c r="D279" s="157">
        <f t="shared" ref="D279:O279" si="107">D280</f>
        <v>0</v>
      </c>
      <c r="E279" s="157">
        <f t="shared" si="107"/>
        <v>0</v>
      </c>
      <c r="F279" s="293">
        <f t="shared" si="107"/>
        <v>0</v>
      </c>
      <c r="G279" s="319">
        <f t="shared" si="107"/>
        <v>0</v>
      </c>
      <c r="H279" s="158">
        <f t="shared" si="107"/>
        <v>0</v>
      </c>
      <c r="I279" s="523">
        <f t="shared" si="107"/>
        <v>0</v>
      </c>
      <c r="J279" s="319">
        <f t="shared" si="107"/>
        <v>0</v>
      </c>
      <c r="K279" s="523">
        <f t="shared" si="107"/>
        <v>0</v>
      </c>
      <c r="L279" s="293">
        <f t="shared" si="107"/>
        <v>0</v>
      </c>
      <c r="M279" s="319">
        <f t="shared" si="107"/>
        <v>0</v>
      </c>
      <c r="N279" s="158">
        <f t="shared" si="107"/>
        <v>0</v>
      </c>
      <c r="O279" s="320">
        <f t="shared" si="107"/>
        <v>0</v>
      </c>
      <c r="P279" s="159"/>
    </row>
    <row r="280" spans="1:16" hidden="1" x14ac:dyDescent="0.25">
      <c r="A280" s="105">
        <v>7720</v>
      </c>
      <c r="B280" s="507" t="s">
        <v>303</v>
      </c>
      <c r="C280" s="244">
        <f t="shared" si="96"/>
        <v>0</v>
      </c>
      <c r="D280" s="524"/>
      <c r="E280" s="524"/>
      <c r="F280" s="525">
        <f>D280+E280</f>
        <v>0</v>
      </c>
      <c r="G280" s="242"/>
      <c r="H280" s="66"/>
      <c r="I280" s="453">
        <f>G280+H280</f>
        <v>0</v>
      </c>
      <c r="J280" s="242"/>
      <c r="K280" s="453"/>
      <c r="L280" s="525">
        <f>J280+K280</f>
        <v>0</v>
      </c>
      <c r="M280" s="242"/>
      <c r="N280" s="66"/>
      <c r="O280" s="526">
        <f>N280+M280</f>
        <v>0</v>
      </c>
      <c r="P280" s="455"/>
    </row>
    <row r="281" spans="1:16" hidden="1" x14ac:dyDescent="0.25">
      <c r="A281" s="144"/>
      <c r="B281" s="508" t="s">
        <v>274</v>
      </c>
      <c r="C281" s="110">
        <f t="shared" si="96"/>
        <v>0</v>
      </c>
      <c r="D281" s="58">
        <f t="shared" ref="D281:O281" si="108">SUM(D282:D283)</f>
        <v>0</v>
      </c>
      <c r="E281" s="58">
        <f t="shared" si="108"/>
        <v>0</v>
      </c>
      <c r="F281" s="311">
        <f t="shared" si="108"/>
        <v>0</v>
      </c>
      <c r="G281" s="288">
        <f t="shared" si="108"/>
        <v>0</v>
      </c>
      <c r="H281" s="109">
        <f t="shared" si="108"/>
        <v>0</v>
      </c>
      <c r="I281" s="137">
        <f t="shared" si="108"/>
        <v>0</v>
      </c>
      <c r="J281" s="288">
        <f t="shared" si="108"/>
        <v>0</v>
      </c>
      <c r="K281" s="137">
        <f t="shared" si="108"/>
        <v>0</v>
      </c>
      <c r="L281" s="311">
        <f t="shared" si="108"/>
        <v>0</v>
      </c>
      <c r="M281" s="288">
        <f t="shared" si="108"/>
        <v>0</v>
      </c>
      <c r="N281" s="109">
        <f t="shared" si="108"/>
        <v>0</v>
      </c>
      <c r="O281" s="145">
        <f t="shared" si="108"/>
        <v>0</v>
      </c>
      <c r="P281" s="110"/>
    </row>
    <row r="282" spans="1:16" hidden="1" x14ac:dyDescent="0.25">
      <c r="A282" s="144" t="s">
        <v>275</v>
      </c>
      <c r="B282" s="527" t="s">
        <v>276</v>
      </c>
      <c r="C282" s="110">
        <f t="shared" si="96"/>
        <v>0</v>
      </c>
      <c r="D282" s="486"/>
      <c r="E282" s="486"/>
      <c r="F282" s="487">
        <f>D282+E282</f>
        <v>0</v>
      </c>
      <c r="G282" s="237"/>
      <c r="H282" s="60"/>
      <c r="I282" s="415">
        <f>G282+H282</f>
        <v>0</v>
      </c>
      <c r="J282" s="237"/>
      <c r="K282" s="415"/>
      <c r="L282" s="487">
        <f>J282+K282</f>
        <v>0</v>
      </c>
      <c r="M282" s="237"/>
      <c r="N282" s="60"/>
      <c r="O282" s="488">
        <f>N282+M282</f>
        <v>0</v>
      </c>
      <c r="P282" s="451"/>
    </row>
    <row r="283" spans="1:16" ht="24" hidden="1" x14ac:dyDescent="0.25">
      <c r="A283" s="144" t="s">
        <v>277</v>
      </c>
      <c r="B283" s="528" t="s">
        <v>278</v>
      </c>
      <c r="C283" s="114">
        <f t="shared" si="96"/>
        <v>0</v>
      </c>
      <c r="D283" s="483"/>
      <c r="E283" s="483"/>
      <c r="F283" s="484">
        <f>D283+E283</f>
        <v>0</v>
      </c>
      <c r="G283" s="231"/>
      <c r="H283" s="55"/>
      <c r="I283" s="414">
        <f>G283+H283</f>
        <v>0</v>
      </c>
      <c r="J283" s="231"/>
      <c r="K283" s="414"/>
      <c r="L283" s="484">
        <f>J283+K283</f>
        <v>0</v>
      </c>
      <c r="M283" s="231"/>
      <c r="N283" s="55"/>
      <c r="O283" s="485">
        <f>N283+M283</f>
        <v>0</v>
      </c>
      <c r="P283" s="449"/>
    </row>
    <row r="284" spans="1:16" ht="12.75" thickBot="1" x14ac:dyDescent="0.3">
      <c r="A284" s="529"/>
      <c r="B284" s="530" t="s">
        <v>279</v>
      </c>
      <c r="C284" s="531">
        <f t="shared" si="96"/>
        <v>1049232</v>
      </c>
      <c r="D284" s="532">
        <f t="shared" ref="D284:O284" si="109">SUM(D281,D268,D230,D195,D187,D173,D75,D53)</f>
        <v>426038</v>
      </c>
      <c r="E284" s="532">
        <f t="shared" si="109"/>
        <v>0</v>
      </c>
      <c r="F284" s="533">
        <f t="shared" si="109"/>
        <v>426038</v>
      </c>
      <c r="G284" s="534">
        <f t="shared" si="109"/>
        <v>601402</v>
      </c>
      <c r="H284" s="535">
        <f t="shared" si="109"/>
        <v>0</v>
      </c>
      <c r="I284" s="536">
        <f t="shared" si="109"/>
        <v>601402</v>
      </c>
      <c r="J284" s="534">
        <f t="shared" si="109"/>
        <v>21792</v>
      </c>
      <c r="K284" s="536">
        <f t="shared" si="109"/>
        <v>0</v>
      </c>
      <c r="L284" s="533">
        <f t="shared" si="109"/>
        <v>21792</v>
      </c>
      <c r="M284" s="534">
        <f t="shared" si="109"/>
        <v>0</v>
      </c>
      <c r="N284" s="535">
        <f t="shared" si="109"/>
        <v>0</v>
      </c>
      <c r="O284" s="537">
        <f t="shared" si="109"/>
        <v>0</v>
      </c>
      <c r="P284" s="531"/>
    </row>
    <row r="285" spans="1:16" s="20" customFormat="1" ht="13.5" thickTop="1" thickBot="1" x14ac:dyDescent="0.3">
      <c r="A285" s="784" t="s">
        <v>280</v>
      </c>
      <c r="B285" s="792"/>
      <c r="C285" s="538">
        <f t="shared" si="96"/>
        <v>-4441</v>
      </c>
      <c r="D285" s="539">
        <f t="shared" ref="D285:I285" si="110">SUM(D25,D26,D42)-D51</f>
        <v>0</v>
      </c>
      <c r="E285" s="539">
        <f t="shared" si="110"/>
        <v>0</v>
      </c>
      <c r="F285" s="540">
        <f t="shared" si="110"/>
        <v>0</v>
      </c>
      <c r="G285" s="541">
        <f t="shared" si="110"/>
        <v>0</v>
      </c>
      <c r="H285" s="542">
        <f t="shared" si="110"/>
        <v>0</v>
      </c>
      <c r="I285" s="543">
        <f t="shared" si="110"/>
        <v>0</v>
      </c>
      <c r="J285" s="541">
        <f>(J27+J43)-J51</f>
        <v>-4441</v>
      </c>
      <c r="K285" s="543">
        <f>(K27+K43)-K51</f>
        <v>0</v>
      </c>
      <c r="L285" s="540">
        <f>(L27+L43)-L51</f>
        <v>-4441</v>
      </c>
      <c r="M285" s="541">
        <f>M45-M51</f>
        <v>0</v>
      </c>
      <c r="N285" s="542">
        <f>N45-N51</f>
        <v>0</v>
      </c>
      <c r="O285" s="544">
        <f>O45-O51</f>
        <v>0</v>
      </c>
      <c r="P285" s="538"/>
    </row>
    <row r="286" spans="1:16" s="20" customFormat="1" ht="12.75" thickTop="1" x14ac:dyDescent="0.25">
      <c r="A286" s="786" t="s">
        <v>281</v>
      </c>
      <c r="B286" s="793"/>
      <c r="C286" s="545">
        <f t="shared" si="96"/>
        <v>4441</v>
      </c>
      <c r="D286" s="155">
        <f t="shared" ref="D286:O286" si="111">SUM(D287,D288)-D295+D296</f>
        <v>0</v>
      </c>
      <c r="E286" s="155">
        <f t="shared" si="111"/>
        <v>0</v>
      </c>
      <c r="F286" s="391">
        <f t="shared" si="111"/>
        <v>0</v>
      </c>
      <c r="G286" s="546">
        <f t="shared" si="111"/>
        <v>0</v>
      </c>
      <c r="H286" s="547">
        <f t="shared" si="111"/>
        <v>0</v>
      </c>
      <c r="I286" s="548">
        <f t="shared" si="111"/>
        <v>0</v>
      </c>
      <c r="J286" s="546">
        <f t="shared" si="111"/>
        <v>4441</v>
      </c>
      <c r="K286" s="548">
        <f t="shared" si="111"/>
        <v>0</v>
      </c>
      <c r="L286" s="391">
        <f t="shared" si="111"/>
        <v>4441</v>
      </c>
      <c r="M286" s="546">
        <f t="shared" si="111"/>
        <v>0</v>
      </c>
      <c r="N286" s="547">
        <f t="shared" si="111"/>
        <v>0</v>
      </c>
      <c r="O286" s="162">
        <f t="shared" si="111"/>
        <v>0</v>
      </c>
      <c r="P286" s="545"/>
    </row>
    <row r="287" spans="1:16" s="20" customFormat="1" ht="12.75" thickBot="1" x14ac:dyDescent="0.3">
      <c r="A287" s="86" t="s">
        <v>282</v>
      </c>
      <c r="B287" s="549" t="s">
        <v>283</v>
      </c>
      <c r="C287" s="89">
        <f t="shared" si="96"/>
        <v>4441</v>
      </c>
      <c r="D287" s="87">
        <f t="shared" ref="D287:O287" si="112">D22-D281</f>
        <v>0</v>
      </c>
      <c r="E287" s="87">
        <f t="shared" si="112"/>
        <v>0</v>
      </c>
      <c r="F287" s="382">
        <f t="shared" si="112"/>
        <v>0</v>
      </c>
      <c r="G287" s="269">
        <f t="shared" si="112"/>
        <v>0</v>
      </c>
      <c r="H287" s="88">
        <f t="shared" si="112"/>
        <v>0</v>
      </c>
      <c r="I287" s="408">
        <f t="shared" si="112"/>
        <v>0</v>
      </c>
      <c r="J287" s="269">
        <f t="shared" si="112"/>
        <v>4441</v>
      </c>
      <c r="K287" s="408">
        <f t="shared" si="112"/>
        <v>0</v>
      </c>
      <c r="L287" s="382">
        <f t="shared" si="112"/>
        <v>4441</v>
      </c>
      <c r="M287" s="269">
        <f t="shared" si="112"/>
        <v>0</v>
      </c>
      <c r="N287" s="88">
        <f t="shared" si="112"/>
        <v>0</v>
      </c>
      <c r="O287" s="270">
        <f t="shared" si="112"/>
        <v>0</v>
      </c>
      <c r="P287" s="89"/>
    </row>
    <row r="288" spans="1:16" s="20" customFormat="1" ht="12.75" hidden="1" thickTop="1" x14ac:dyDescent="0.25">
      <c r="A288" s="550" t="s">
        <v>284</v>
      </c>
      <c r="B288" s="551" t="s">
        <v>285</v>
      </c>
      <c r="C288" s="545">
        <f t="shared" si="96"/>
        <v>0</v>
      </c>
      <c r="D288" s="155">
        <f t="shared" ref="D288:O288" si="113">SUM(D289,D291,D293)-SUM(D290,D292,D294)</f>
        <v>0</v>
      </c>
      <c r="E288" s="155">
        <f t="shared" si="113"/>
        <v>0</v>
      </c>
      <c r="F288" s="391">
        <f t="shared" si="113"/>
        <v>0</v>
      </c>
      <c r="G288" s="546">
        <f t="shared" si="113"/>
        <v>0</v>
      </c>
      <c r="H288" s="547">
        <f t="shared" si="113"/>
        <v>0</v>
      </c>
      <c r="I288" s="548">
        <f t="shared" si="113"/>
        <v>0</v>
      </c>
      <c r="J288" s="546">
        <f t="shared" si="113"/>
        <v>0</v>
      </c>
      <c r="K288" s="548">
        <f t="shared" si="113"/>
        <v>0</v>
      </c>
      <c r="L288" s="391">
        <f t="shared" si="113"/>
        <v>0</v>
      </c>
      <c r="M288" s="546">
        <f t="shared" si="113"/>
        <v>0</v>
      </c>
      <c r="N288" s="547">
        <f t="shared" si="113"/>
        <v>0</v>
      </c>
      <c r="O288" s="162">
        <f t="shared" si="113"/>
        <v>0</v>
      </c>
      <c r="P288" s="545"/>
    </row>
    <row r="289" spans="1:17" ht="12.75" hidden="1" thickTop="1" x14ac:dyDescent="0.25">
      <c r="A289" s="151" t="s">
        <v>286</v>
      </c>
      <c r="B289" s="552" t="s">
        <v>287</v>
      </c>
      <c r="C289" s="244">
        <f t="shared" si="96"/>
        <v>0</v>
      </c>
      <c r="D289" s="524"/>
      <c r="E289" s="524"/>
      <c r="F289" s="525">
        <f t="shared" ref="F289:F296" si="114">D289+E289</f>
        <v>0</v>
      </c>
      <c r="G289" s="242"/>
      <c r="H289" s="66"/>
      <c r="I289" s="453">
        <f t="shared" ref="I289:I296" si="115">G289+H289</f>
        <v>0</v>
      </c>
      <c r="J289" s="242"/>
      <c r="K289" s="453"/>
      <c r="L289" s="525">
        <f t="shared" ref="L289:L296" si="116">J289+K289</f>
        <v>0</v>
      </c>
      <c r="M289" s="242"/>
      <c r="N289" s="66"/>
      <c r="O289" s="526">
        <f t="shared" ref="O289:O296" si="117">N289+M289</f>
        <v>0</v>
      </c>
      <c r="P289" s="455"/>
    </row>
    <row r="290" spans="1:17" ht="24.75" hidden="1" thickTop="1" x14ac:dyDescent="0.25">
      <c r="A290" s="144" t="s">
        <v>288</v>
      </c>
      <c r="B290" s="553" t="s">
        <v>289</v>
      </c>
      <c r="C290" s="110">
        <f t="shared" si="96"/>
        <v>0</v>
      </c>
      <c r="D290" s="486"/>
      <c r="E290" s="486"/>
      <c r="F290" s="487">
        <f t="shared" si="114"/>
        <v>0</v>
      </c>
      <c r="G290" s="237"/>
      <c r="H290" s="60"/>
      <c r="I290" s="415">
        <f t="shared" si="115"/>
        <v>0</v>
      </c>
      <c r="J290" s="237"/>
      <c r="K290" s="415"/>
      <c r="L290" s="487">
        <f t="shared" si="116"/>
        <v>0</v>
      </c>
      <c r="M290" s="237"/>
      <c r="N290" s="60"/>
      <c r="O290" s="488">
        <f t="shared" si="117"/>
        <v>0</v>
      </c>
      <c r="P290" s="451"/>
    </row>
    <row r="291" spans="1:17" ht="12.75" hidden="1" thickTop="1" x14ac:dyDescent="0.25">
      <c r="A291" s="144" t="s">
        <v>290</v>
      </c>
      <c r="B291" s="553" t="s">
        <v>291</v>
      </c>
      <c r="C291" s="110">
        <f t="shared" si="96"/>
        <v>0</v>
      </c>
      <c r="D291" s="486"/>
      <c r="E291" s="486"/>
      <c r="F291" s="487">
        <f t="shared" si="114"/>
        <v>0</v>
      </c>
      <c r="G291" s="237"/>
      <c r="H291" s="60"/>
      <c r="I291" s="415">
        <f t="shared" si="115"/>
        <v>0</v>
      </c>
      <c r="J291" s="237"/>
      <c r="K291" s="415"/>
      <c r="L291" s="487">
        <f t="shared" si="116"/>
        <v>0</v>
      </c>
      <c r="M291" s="237"/>
      <c r="N291" s="60"/>
      <c r="O291" s="488">
        <f t="shared" si="117"/>
        <v>0</v>
      </c>
      <c r="P291" s="451"/>
    </row>
    <row r="292" spans="1:17" ht="24.75" hidden="1" thickTop="1" x14ac:dyDescent="0.25">
      <c r="A292" s="144" t="s">
        <v>292</v>
      </c>
      <c r="B292" s="553" t="s">
        <v>293</v>
      </c>
      <c r="C292" s="110">
        <f t="shared" si="96"/>
        <v>0</v>
      </c>
      <c r="D292" s="486"/>
      <c r="E292" s="486"/>
      <c r="F292" s="487">
        <f t="shared" si="114"/>
        <v>0</v>
      </c>
      <c r="G292" s="237"/>
      <c r="H292" s="60"/>
      <c r="I292" s="415">
        <f t="shared" si="115"/>
        <v>0</v>
      </c>
      <c r="J292" s="237"/>
      <c r="K292" s="415"/>
      <c r="L292" s="487">
        <f t="shared" si="116"/>
        <v>0</v>
      </c>
      <c r="M292" s="237"/>
      <c r="N292" s="60"/>
      <c r="O292" s="488">
        <f t="shared" si="117"/>
        <v>0</v>
      </c>
      <c r="P292" s="451"/>
    </row>
    <row r="293" spans="1:17" ht="12.75" hidden="1" thickTop="1" x14ac:dyDescent="0.25">
      <c r="A293" s="144" t="s">
        <v>294</v>
      </c>
      <c r="B293" s="553" t="s">
        <v>295</v>
      </c>
      <c r="C293" s="110">
        <f t="shared" si="96"/>
        <v>0</v>
      </c>
      <c r="D293" s="486"/>
      <c r="E293" s="486"/>
      <c r="F293" s="487">
        <f t="shared" si="114"/>
        <v>0</v>
      </c>
      <c r="G293" s="237"/>
      <c r="H293" s="60"/>
      <c r="I293" s="415">
        <f t="shared" si="115"/>
        <v>0</v>
      </c>
      <c r="J293" s="237"/>
      <c r="K293" s="415"/>
      <c r="L293" s="487">
        <f t="shared" si="116"/>
        <v>0</v>
      </c>
      <c r="M293" s="237"/>
      <c r="N293" s="60"/>
      <c r="O293" s="488">
        <f t="shared" si="117"/>
        <v>0</v>
      </c>
      <c r="P293" s="451"/>
    </row>
    <row r="294" spans="1:17" ht="24.75" hidden="1" thickTop="1" x14ac:dyDescent="0.25">
      <c r="A294" s="152" t="s">
        <v>296</v>
      </c>
      <c r="B294" s="554" t="s">
        <v>297</v>
      </c>
      <c r="C294" s="300">
        <f t="shared" si="96"/>
        <v>0</v>
      </c>
      <c r="D294" s="499"/>
      <c r="E294" s="499"/>
      <c r="F294" s="500">
        <f t="shared" si="114"/>
        <v>0</v>
      </c>
      <c r="G294" s="302"/>
      <c r="H294" s="123"/>
      <c r="I294" s="501">
        <f t="shared" si="115"/>
        <v>0</v>
      </c>
      <c r="J294" s="302"/>
      <c r="K294" s="501"/>
      <c r="L294" s="500">
        <f t="shared" si="116"/>
        <v>0</v>
      </c>
      <c r="M294" s="302"/>
      <c r="N294" s="123"/>
      <c r="O294" s="502">
        <f t="shared" si="117"/>
        <v>0</v>
      </c>
      <c r="P294" s="503"/>
    </row>
    <row r="295" spans="1:17" s="20" customFormat="1" ht="13.5" hidden="1" thickTop="1" thickBot="1" x14ac:dyDescent="0.3">
      <c r="A295" s="555" t="s">
        <v>298</v>
      </c>
      <c r="B295" s="556" t="s">
        <v>299</v>
      </c>
      <c r="C295" s="538">
        <f t="shared" si="96"/>
        <v>0</v>
      </c>
      <c r="D295" s="557"/>
      <c r="E295" s="557"/>
      <c r="F295" s="558">
        <f t="shared" si="114"/>
        <v>0</v>
      </c>
      <c r="G295" s="559"/>
      <c r="H295" s="560"/>
      <c r="I295" s="561">
        <f t="shared" si="115"/>
        <v>0</v>
      </c>
      <c r="J295" s="559"/>
      <c r="K295" s="561"/>
      <c r="L295" s="558">
        <f t="shared" si="116"/>
        <v>0</v>
      </c>
      <c r="M295" s="559"/>
      <c r="N295" s="560"/>
      <c r="O295" s="562">
        <f t="shared" si="117"/>
        <v>0</v>
      </c>
      <c r="P295" s="563"/>
    </row>
    <row r="296" spans="1:17" s="20" customFormat="1" ht="48.75" hidden="1" thickTop="1" x14ac:dyDescent="0.25">
      <c r="A296" s="550" t="s">
        <v>300</v>
      </c>
      <c r="B296" s="154" t="s">
        <v>301</v>
      </c>
      <c r="C296" s="545">
        <f t="shared" si="96"/>
        <v>0</v>
      </c>
      <c r="D296" s="493"/>
      <c r="E296" s="493"/>
      <c r="F296" s="494">
        <f t="shared" si="114"/>
        <v>0</v>
      </c>
      <c r="G296" s="296"/>
      <c r="H296" s="116"/>
      <c r="I296" s="495">
        <f t="shared" si="115"/>
        <v>0</v>
      </c>
      <c r="J296" s="296"/>
      <c r="K296" s="495"/>
      <c r="L296" s="494">
        <f t="shared" si="116"/>
        <v>0</v>
      </c>
      <c r="M296" s="296"/>
      <c r="N296" s="116"/>
      <c r="O296" s="496">
        <f t="shared" si="117"/>
        <v>0</v>
      </c>
      <c r="P296" s="497"/>
    </row>
    <row r="297" spans="1:17" ht="12.75" thickTop="1" x14ac:dyDescent="0.2">
      <c r="A297" s="564" t="s">
        <v>306</v>
      </c>
      <c r="B297" s="156"/>
      <c r="C297" s="156"/>
      <c r="D297" s="156"/>
      <c r="E297" s="156"/>
      <c r="F297" s="156"/>
      <c r="G297" s="156"/>
      <c r="H297" s="156"/>
      <c r="I297" s="156"/>
      <c r="J297" s="156"/>
      <c r="K297" s="156"/>
      <c r="L297" s="156"/>
      <c r="M297" s="156"/>
      <c r="N297" s="156"/>
      <c r="O297" s="348"/>
      <c r="P297" s="348"/>
      <c r="Q297" s="369"/>
    </row>
    <row r="298" spans="1:17" x14ac:dyDescent="0.25">
      <c r="A298" s="565" t="s">
        <v>357</v>
      </c>
      <c r="B298" s="566"/>
      <c r="C298" s="566"/>
      <c r="D298" s="566"/>
      <c r="E298" s="566"/>
      <c r="F298" s="566"/>
      <c r="G298" s="566"/>
      <c r="H298" s="566"/>
      <c r="I298" s="566"/>
      <c r="J298" s="566"/>
      <c r="K298" s="566"/>
      <c r="L298" s="566"/>
      <c r="M298" s="566"/>
      <c r="N298" s="566"/>
      <c r="O298" s="567"/>
      <c r="P298" s="567"/>
      <c r="Q298" s="369"/>
    </row>
    <row r="299" spans="1:17" hidden="1" x14ac:dyDescent="0.25">
      <c r="A299" s="565"/>
      <c r="B299" s="566"/>
      <c r="C299" s="566"/>
      <c r="D299" s="566"/>
      <c r="E299" s="566"/>
      <c r="F299" s="566"/>
      <c r="G299" s="566"/>
      <c r="H299" s="566"/>
      <c r="I299" s="566"/>
      <c r="J299" s="566"/>
      <c r="K299" s="566"/>
      <c r="L299" s="566"/>
      <c r="M299" s="566"/>
      <c r="N299" s="566"/>
      <c r="O299" s="567"/>
      <c r="P299" s="567"/>
    </row>
    <row r="300" spans="1:17" hidden="1" x14ac:dyDescent="0.25">
      <c r="A300" s="565" t="s">
        <v>358</v>
      </c>
      <c r="B300" s="568"/>
      <c r="C300" s="566"/>
      <c r="D300" s="566"/>
      <c r="E300" s="566"/>
      <c r="F300" s="566"/>
      <c r="G300" s="566"/>
      <c r="H300" s="566"/>
      <c r="I300" s="566"/>
      <c r="J300" s="566"/>
      <c r="K300" s="566"/>
      <c r="L300" s="566"/>
      <c r="M300" s="566"/>
      <c r="N300" s="566"/>
      <c r="O300" s="567"/>
      <c r="P300" s="567"/>
    </row>
    <row r="301" spans="1:17" ht="12.75" thickBot="1" x14ac:dyDescent="0.3">
      <c r="A301" s="569"/>
      <c r="B301" s="570"/>
      <c r="C301" s="570"/>
      <c r="D301" s="570"/>
      <c r="E301" s="570"/>
      <c r="F301" s="570"/>
      <c r="G301" s="570"/>
      <c r="H301" s="570"/>
      <c r="I301" s="570"/>
      <c r="J301" s="570"/>
      <c r="K301" s="570"/>
      <c r="L301" s="570"/>
      <c r="M301" s="570"/>
      <c r="N301" s="570"/>
      <c r="O301" s="571"/>
      <c r="P301" s="571"/>
    </row>
    <row r="302" spans="1:1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572"/>
      <c r="P302" s="188"/>
    </row>
    <row r="303" spans="1:1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88"/>
    </row>
    <row r="304" spans="1:1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</sheetData>
  <sheetProtection algorithmName="SHA-512" hashValue="vsvUSRcC1zAloz9zTeegJ/oZSzjCD4FruII+FoqgGMaNVKrH2VnkAR6bIp+JtPHsStLE7gkUhi9IA3ZQx4KL3Q==" saltValue="0q1ozfLZAASisFXZqO38rQ==" spinCount="100000" sheet="1" objects="1" scenarios="1" formatCells="0" formatColumns="0" formatRows="0"/>
  <autoFilter ref="A19:P298">
    <filterColumn colId="2">
      <filters blank="1">
        <filter val="1 027 440"/>
        <filter val="1 031 612"/>
        <filter val="1 049 232"/>
        <filter val="1 080"/>
        <filter val="1 271"/>
        <filter val="1 275"/>
        <filter val="1 280"/>
        <filter val="1 314"/>
        <filter val="1 546"/>
        <filter val="1 634"/>
        <filter val="1 895"/>
        <filter val="1 920"/>
        <filter val="11"/>
        <filter val="11 299"/>
        <filter val="11 952"/>
        <filter val="119 691"/>
        <filter val="124"/>
        <filter val="13 561"/>
        <filter val="13 658"/>
        <filter val="150"/>
        <filter val="16 755"/>
        <filter val="17 351"/>
        <filter val="17 620"/>
        <filter val="171 271"/>
        <filter val="19 000"/>
        <filter val="2 080"/>
        <filter val="2 139"/>
        <filter val="211 699"/>
        <filter val="217"/>
        <filter val="23 929"/>
        <filter val="240"/>
        <filter val="27 620"/>
        <filter val="291"/>
        <filter val="294"/>
        <filter val="3 247"/>
        <filter val="3 652"/>
        <filter val="3 693"/>
        <filter val="3 748"/>
        <filter val="32 504"/>
        <filter val="359"/>
        <filter val="38 682"/>
        <filter val="4 383"/>
        <filter val="4 392"/>
        <filter val="4 441"/>
        <filter val="-4 441"/>
        <filter val="40 428"/>
        <filter val="414"/>
        <filter val="45 771"/>
        <filter val="47"/>
        <filter val="5 544"/>
        <filter val="5 779"/>
        <filter val="59"/>
        <filter val="6 230"/>
        <filter val="6 900"/>
        <filter val="60"/>
        <filter val="605"/>
        <filter val="625 887"/>
        <filter val="659"/>
        <filter val="7 135"/>
        <filter val="7 210"/>
        <filter val="700 222"/>
        <filter val="72"/>
        <filter val="72 717"/>
        <filter val="73 060"/>
        <filter val="736"/>
        <filter val="772"/>
        <filter val="819"/>
        <filter val="856"/>
        <filter val="865"/>
        <filter val="87 052"/>
        <filter val="9 980"/>
        <filter val="911 921"/>
        <filter val="922"/>
      </filters>
    </filterColumn>
  </autoFilter>
  <mergeCells count="32">
    <mergeCell ref="A285:B285"/>
    <mergeCell ref="A286:B286"/>
    <mergeCell ref="H17:H18"/>
    <mergeCell ref="I17:I18"/>
    <mergeCell ref="J17:J18"/>
    <mergeCell ref="C14:P14"/>
    <mergeCell ref="A16:A18"/>
    <mergeCell ref="B16:B18"/>
    <mergeCell ref="C16:O16"/>
    <mergeCell ref="P16:P18"/>
    <mergeCell ref="C17:C18"/>
    <mergeCell ref="D17:D18"/>
    <mergeCell ref="E17:E18"/>
    <mergeCell ref="F17:F18"/>
    <mergeCell ref="G17:G18"/>
    <mergeCell ref="N17:N18"/>
    <mergeCell ref="O17:O18"/>
    <mergeCell ref="K17:K18"/>
    <mergeCell ref="L17:L18"/>
    <mergeCell ref="M17:M18"/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</mergeCells>
  <pageMargins left="0.98425196850393704" right="0.39370078740157483" top="0.39370078740157483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>&amp;R&amp;"Times New Roman,Regular"&amp;9   96.pielikums Jūrmalas pilsētas domes 
2016.gada 10.marta saistošajiem noteikumiem Nr.6
(protokols Nr.3, 5.punkts)</firstHeader>
    <firstFooter>&amp;L&amp;9&amp;D; &amp;T&amp;R&amp;9&amp;P (&amp;N)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T321"/>
  <sheetViews>
    <sheetView showGridLines="0" view="pageLayout" zoomScaleNormal="90" workbookViewId="0">
      <selection activeCell="R6" sqref="R6"/>
    </sheetView>
  </sheetViews>
  <sheetFormatPr defaultRowHeight="12" outlineLevelCol="1" x14ac:dyDescent="0.25"/>
  <cols>
    <col min="1" max="1" width="10.85546875" style="6" customWidth="1"/>
    <col min="2" max="2" width="28" style="6" customWidth="1"/>
    <col min="3" max="3" width="8.7109375" style="6" customWidth="1"/>
    <col min="4" max="5" width="8.7109375" style="6" hidden="1" customWidth="1" outlineLevel="1"/>
    <col min="6" max="6" width="8.7109375" style="6" customWidth="1" collapsed="1"/>
    <col min="7" max="7" width="12.28515625" style="6" hidden="1" customWidth="1" outlineLevel="1"/>
    <col min="8" max="8" width="10" style="6" hidden="1" customWidth="1" outlineLevel="1"/>
    <col min="9" max="9" width="8.7109375" style="6" customWidth="1" collapsed="1"/>
    <col min="10" max="10" width="8.7109375" style="6" hidden="1" customWidth="1" outlineLevel="1"/>
    <col min="11" max="11" width="7.7109375" style="6" hidden="1" customWidth="1" outlineLevel="1"/>
    <col min="12" max="12" width="7.42578125" style="6" customWidth="1" collapsed="1"/>
    <col min="13" max="14" width="8.7109375" style="6" hidden="1" customWidth="1" outlineLevel="1"/>
    <col min="15" max="15" width="7.5703125" style="6" customWidth="1" collapsed="1"/>
    <col min="16" max="16" width="36.7109375" style="1" hidden="1" customWidth="1" outlineLevel="1"/>
    <col min="17" max="17" width="9.140625" style="1" collapsed="1"/>
    <col min="18" max="16384" width="9.140625" style="1"/>
  </cols>
  <sheetData>
    <row r="1" spans="1:17" x14ac:dyDescent="0.25"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368"/>
      <c r="N1" s="368"/>
      <c r="O1" s="184" t="s">
        <v>511</v>
      </c>
    </row>
    <row r="2" spans="1:17" x14ac:dyDescent="0.25"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368"/>
      <c r="N2" s="368"/>
      <c r="O2" s="184"/>
    </row>
    <row r="3" spans="1:17" x14ac:dyDescent="0.25">
      <c r="A3" s="575"/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2"/>
      <c r="N3" s="662"/>
      <c r="O3" s="663"/>
      <c r="P3" s="664"/>
    </row>
    <row r="4" spans="1:17" ht="15.75" x14ac:dyDescent="0.25">
      <c r="A4" s="741" t="s">
        <v>304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369"/>
    </row>
    <row r="5" spans="1:17" ht="15.75" x14ac:dyDescent="0.25">
      <c r="A5" s="418"/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369"/>
    </row>
    <row r="6" spans="1:17" ht="12.75" x14ac:dyDescent="0.25">
      <c r="A6" s="4" t="s">
        <v>0</v>
      </c>
      <c r="B6" s="5"/>
      <c r="C6" s="768" t="s">
        <v>512</v>
      </c>
      <c r="D6" s="744"/>
      <c r="E6" s="744"/>
      <c r="F6" s="744"/>
      <c r="G6" s="744"/>
      <c r="H6" s="744"/>
      <c r="I6" s="744"/>
      <c r="J6" s="744"/>
      <c r="K6" s="744"/>
      <c r="L6" s="744"/>
      <c r="M6" s="744"/>
      <c r="N6" s="744"/>
      <c r="O6" s="744"/>
      <c r="P6" s="744"/>
      <c r="Q6" s="369"/>
    </row>
    <row r="7" spans="1:17" ht="12.75" x14ac:dyDescent="0.25">
      <c r="A7" s="4" t="s">
        <v>1</v>
      </c>
      <c r="B7" s="5"/>
      <c r="C7" s="768" t="s">
        <v>513</v>
      </c>
      <c r="D7" s="744"/>
      <c r="E7" s="744"/>
      <c r="F7" s="744"/>
      <c r="G7" s="744"/>
      <c r="H7" s="744"/>
      <c r="I7" s="744"/>
      <c r="J7" s="744"/>
      <c r="K7" s="744"/>
      <c r="L7" s="744"/>
      <c r="M7" s="744"/>
      <c r="N7" s="744"/>
      <c r="O7" s="744"/>
      <c r="P7" s="744"/>
      <c r="Q7" s="369"/>
    </row>
    <row r="8" spans="1:17" ht="15" customHeight="1" x14ac:dyDescent="0.25">
      <c r="A8" s="2" t="s">
        <v>2</v>
      </c>
      <c r="B8" s="3"/>
      <c r="C8" s="767" t="s">
        <v>514</v>
      </c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369"/>
    </row>
    <row r="9" spans="1:17" x14ac:dyDescent="0.25">
      <c r="A9" s="2" t="s">
        <v>3</v>
      </c>
      <c r="B9" s="3"/>
      <c r="C9" s="767" t="s">
        <v>350</v>
      </c>
      <c r="D9" s="736"/>
      <c r="E9" s="736"/>
      <c r="F9" s="736"/>
      <c r="G9" s="736"/>
      <c r="H9" s="736"/>
      <c r="I9" s="736"/>
      <c r="J9" s="736"/>
      <c r="K9" s="736"/>
      <c r="L9" s="736"/>
      <c r="M9" s="736"/>
      <c r="N9" s="736"/>
      <c r="O9" s="736"/>
      <c r="P9" s="736"/>
      <c r="Q9" s="369"/>
    </row>
    <row r="10" spans="1:17" ht="27.75" customHeight="1" x14ac:dyDescent="0.25">
      <c r="A10" s="2" t="s">
        <v>4</v>
      </c>
      <c r="B10" s="3"/>
      <c r="C10" s="768" t="s">
        <v>515</v>
      </c>
      <c r="D10" s="744"/>
      <c r="E10" s="744"/>
      <c r="F10" s="744"/>
      <c r="G10" s="744"/>
      <c r="H10" s="744"/>
      <c r="I10" s="744"/>
      <c r="J10" s="744"/>
      <c r="K10" s="744"/>
      <c r="L10" s="744"/>
      <c r="M10" s="744"/>
      <c r="N10" s="744"/>
      <c r="O10" s="744"/>
      <c r="P10" s="744"/>
      <c r="Q10" s="369"/>
    </row>
    <row r="11" spans="1:17" ht="15" customHeight="1" x14ac:dyDescent="0.25">
      <c r="A11" s="2" t="s">
        <v>307</v>
      </c>
      <c r="B11" s="3"/>
      <c r="C11" s="744" t="s">
        <v>516</v>
      </c>
      <c r="D11" s="744"/>
      <c r="E11" s="744"/>
      <c r="F11" s="744"/>
      <c r="G11" s="744"/>
      <c r="H11" s="744"/>
      <c r="I11" s="744"/>
      <c r="J11" s="744"/>
      <c r="K11" s="744"/>
      <c r="L11" s="744"/>
      <c r="M11" s="744"/>
      <c r="N11" s="744"/>
      <c r="O11" s="744"/>
      <c r="P11" s="744"/>
      <c r="Q11" s="369"/>
    </row>
    <row r="12" spans="1:17" x14ac:dyDescent="0.25">
      <c r="A12" s="7" t="s">
        <v>5</v>
      </c>
      <c r="B12" s="3"/>
      <c r="C12" s="665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392"/>
      <c r="Q12" s="369"/>
    </row>
    <row r="13" spans="1:17" ht="15" customHeight="1" x14ac:dyDescent="0.25">
      <c r="A13" s="2"/>
      <c r="B13" s="3" t="s">
        <v>6</v>
      </c>
      <c r="C13" s="767" t="s">
        <v>517</v>
      </c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369"/>
    </row>
    <row r="14" spans="1:17" ht="15" customHeight="1" x14ac:dyDescent="0.25">
      <c r="A14" s="2"/>
      <c r="B14" s="3" t="s">
        <v>7</v>
      </c>
      <c r="C14" s="767" t="s">
        <v>518</v>
      </c>
      <c r="D14" s="736"/>
      <c r="E14" s="736"/>
      <c r="F14" s="736"/>
      <c r="G14" s="736"/>
      <c r="H14" s="736"/>
      <c r="I14" s="736"/>
      <c r="J14" s="736"/>
      <c r="K14" s="736"/>
      <c r="L14" s="736"/>
      <c r="M14" s="736"/>
      <c r="N14" s="736"/>
      <c r="O14" s="736"/>
      <c r="P14" s="736"/>
      <c r="Q14" s="369"/>
    </row>
    <row r="15" spans="1:17" x14ac:dyDescent="0.25">
      <c r="A15" s="2"/>
      <c r="B15" s="3" t="s">
        <v>8</v>
      </c>
      <c r="C15" s="666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369"/>
    </row>
    <row r="16" spans="1:17" ht="15" customHeight="1" x14ac:dyDescent="0.25">
      <c r="A16" s="2"/>
      <c r="B16" s="3" t="s">
        <v>9</v>
      </c>
      <c r="C16" s="767" t="s">
        <v>519</v>
      </c>
      <c r="D16" s="736"/>
      <c r="E16" s="736"/>
      <c r="F16" s="736"/>
      <c r="G16" s="736"/>
      <c r="H16" s="736"/>
      <c r="I16" s="736"/>
      <c r="J16" s="736"/>
      <c r="K16" s="736"/>
      <c r="L16" s="736"/>
      <c r="M16" s="736"/>
      <c r="N16" s="736"/>
      <c r="O16" s="736"/>
      <c r="P16" s="736"/>
      <c r="Q16" s="369"/>
    </row>
    <row r="17" spans="1:20" x14ac:dyDescent="0.25">
      <c r="A17" s="2"/>
      <c r="B17" s="3" t="s">
        <v>10</v>
      </c>
      <c r="C17" s="736"/>
      <c r="D17" s="736"/>
      <c r="E17" s="736"/>
      <c r="F17" s="736"/>
      <c r="G17" s="736"/>
      <c r="H17" s="736"/>
      <c r="I17" s="736"/>
      <c r="J17" s="736"/>
      <c r="K17" s="736"/>
      <c r="L17" s="736"/>
      <c r="M17" s="736"/>
      <c r="N17" s="736"/>
      <c r="O17" s="736"/>
      <c r="P17" s="736"/>
      <c r="Q17" s="369"/>
    </row>
    <row r="18" spans="1:20" x14ac:dyDescent="0.25">
      <c r="A18" s="8"/>
      <c r="B18" s="9"/>
      <c r="C18" s="746"/>
      <c r="D18" s="746"/>
      <c r="E18" s="746"/>
      <c r="F18" s="746"/>
      <c r="G18" s="746"/>
      <c r="H18" s="746"/>
      <c r="I18" s="746"/>
      <c r="J18" s="746"/>
      <c r="K18" s="746"/>
      <c r="L18" s="746"/>
      <c r="M18" s="746"/>
      <c r="N18" s="746"/>
      <c r="O18" s="746"/>
      <c r="P18" s="746"/>
      <c r="Q18" s="369"/>
    </row>
    <row r="19" spans="1:20" s="10" customFormat="1" x14ac:dyDescent="0.25">
      <c r="A19" s="748" t="s">
        <v>11</v>
      </c>
      <c r="B19" s="751" t="s">
        <v>12</v>
      </c>
      <c r="C19" s="754" t="s">
        <v>305</v>
      </c>
      <c r="D19" s="755"/>
      <c r="E19" s="755"/>
      <c r="F19" s="755"/>
      <c r="G19" s="755"/>
      <c r="H19" s="755"/>
      <c r="I19" s="755"/>
      <c r="J19" s="755"/>
      <c r="K19" s="755"/>
      <c r="L19" s="755"/>
      <c r="M19" s="755"/>
      <c r="N19" s="755"/>
      <c r="O19" s="756"/>
      <c r="P19" s="751" t="s">
        <v>309</v>
      </c>
    </row>
    <row r="20" spans="1:20" s="10" customFormat="1" x14ac:dyDescent="0.25">
      <c r="A20" s="749"/>
      <c r="B20" s="752"/>
      <c r="C20" s="757" t="s">
        <v>13</v>
      </c>
      <c r="D20" s="759" t="s">
        <v>310</v>
      </c>
      <c r="E20" s="761" t="s">
        <v>311</v>
      </c>
      <c r="F20" s="763" t="s">
        <v>14</v>
      </c>
      <c r="G20" s="759" t="s">
        <v>312</v>
      </c>
      <c r="H20" s="761" t="s">
        <v>313</v>
      </c>
      <c r="I20" s="763" t="s">
        <v>15</v>
      </c>
      <c r="J20" s="759" t="s">
        <v>314</v>
      </c>
      <c r="K20" s="761" t="s">
        <v>315</v>
      </c>
      <c r="L20" s="763" t="s">
        <v>16</v>
      </c>
      <c r="M20" s="759" t="s">
        <v>316</v>
      </c>
      <c r="N20" s="761" t="s">
        <v>317</v>
      </c>
      <c r="O20" s="763" t="s">
        <v>17</v>
      </c>
      <c r="P20" s="752"/>
    </row>
    <row r="21" spans="1:20" s="11" customFormat="1" ht="70.5" customHeight="1" thickBot="1" x14ac:dyDescent="0.3">
      <c r="A21" s="750"/>
      <c r="B21" s="753"/>
      <c r="C21" s="758"/>
      <c r="D21" s="760"/>
      <c r="E21" s="762"/>
      <c r="F21" s="764"/>
      <c r="G21" s="760"/>
      <c r="H21" s="762"/>
      <c r="I21" s="764"/>
      <c r="J21" s="760"/>
      <c r="K21" s="762"/>
      <c r="L21" s="764"/>
      <c r="M21" s="760"/>
      <c r="N21" s="762"/>
      <c r="O21" s="764"/>
      <c r="P21" s="753"/>
    </row>
    <row r="22" spans="1:20" s="11" customFormat="1" ht="9" thickTop="1" x14ac:dyDescent="0.25">
      <c r="A22" s="12" t="s">
        <v>18</v>
      </c>
      <c r="B22" s="12">
        <v>2</v>
      </c>
      <c r="C22" s="13">
        <v>3</v>
      </c>
      <c r="D22" s="190">
        <v>4</v>
      </c>
      <c r="E22" s="393">
        <v>5</v>
      </c>
      <c r="F22" s="12">
        <v>4</v>
      </c>
      <c r="G22" s="190">
        <v>7</v>
      </c>
      <c r="H22" s="192">
        <v>8</v>
      </c>
      <c r="I22" s="15">
        <v>5</v>
      </c>
      <c r="J22" s="190">
        <v>10</v>
      </c>
      <c r="K22" s="165">
        <v>11</v>
      </c>
      <c r="L22" s="15">
        <v>6</v>
      </c>
      <c r="M22" s="165">
        <v>13</v>
      </c>
      <c r="N22" s="14">
        <v>14</v>
      </c>
      <c r="O22" s="15">
        <v>7</v>
      </c>
      <c r="P22" s="15">
        <v>16</v>
      </c>
    </row>
    <row r="23" spans="1:20" s="20" customFormat="1" x14ac:dyDescent="0.25">
      <c r="A23" s="16"/>
      <c r="B23" s="17" t="s">
        <v>19</v>
      </c>
      <c r="C23" s="18"/>
      <c r="D23" s="355"/>
      <c r="E23" s="394"/>
      <c r="F23" s="95"/>
      <c r="G23" s="355"/>
      <c r="H23" s="360"/>
      <c r="I23" s="194"/>
      <c r="J23" s="355"/>
      <c r="K23" s="174"/>
      <c r="L23" s="194"/>
      <c r="M23" s="174"/>
      <c r="N23" s="19"/>
      <c r="O23" s="194"/>
      <c r="P23" s="195"/>
    </row>
    <row r="24" spans="1:20" s="20" customFormat="1" ht="12.75" thickBot="1" x14ac:dyDescent="0.3">
      <c r="A24" s="21"/>
      <c r="B24" s="22" t="s">
        <v>20</v>
      </c>
      <c r="C24" s="23">
        <f>SUM(F24,I24,L24,O24)</f>
        <v>613525</v>
      </c>
      <c r="D24" s="196">
        <f>SUM(D25,D28,D29,D45,D46)</f>
        <v>431845</v>
      </c>
      <c r="E24" s="395">
        <f>SUM(E25,E28,E29,E45,E46)</f>
        <v>0</v>
      </c>
      <c r="F24" s="370">
        <f t="shared" ref="F24:F29" si="0">D24+E24</f>
        <v>431845</v>
      </c>
      <c r="G24" s="196">
        <f>SUM(G25,G28,G29,G45,G46)</f>
        <v>160184</v>
      </c>
      <c r="H24" s="198">
        <f>SUM(H25,H28,H46)</f>
        <v>0</v>
      </c>
      <c r="I24" s="25">
        <f>G24+H24</f>
        <v>160184</v>
      </c>
      <c r="J24" s="196">
        <f>SUM(J25,J30,J46)</f>
        <v>21496</v>
      </c>
      <c r="K24" s="198">
        <f>SUM(K25,K30,K46)</f>
        <v>0</v>
      </c>
      <c r="L24" s="25">
        <f>J24+K24</f>
        <v>21496</v>
      </c>
      <c r="M24" s="166">
        <f>SUM(M25,M48)</f>
        <v>0</v>
      </c>
      <c r="N24" s="24">
        <f>SUM(N25,N48)</f>
        <v>0</v>
      </c>
      <c r="O24" s="25">
        <f>M24+N24</f>
        <v>0</v>
      </c>
      <c r="P24" s="199"/>
      <c r="R24" s="171"/>
      <c r="S24" s="171"/>
      <c r="T24" s="171"/>
    </row>
    <row r="25" spans="1:20" ht="12.75" thickTop="1" x14ac:dyDescent="0.25">
      <c r="A25" s="26"/>
      <c r="B25" s="27" t="s">
        <v>21</v>
      </c>
      <c r="C25" s="28">
        <f t="shared" ref="C25:C50" si="1">SUM(F25,I25,L25,O25)</f>
        <v>2000</v>
      </c>
      <c r="D25" s="200">
        <f>SUM(D26:D27)</f>
        <v>0</v>
      </c>
      <c r="E25" s="396">
        <f>SUM(E26:E27)</f>
        <v>0</v>
      </c>
      <c r="F25" s="371">
        <f t="shared" si="0"/>
        <v>0</v>
      </c>
      <c r="G25" s="200">
        <f>SUM(G26:G27)</f>
        <v>0</v>
      </c>
      <c r="H25" s="202">
        <f>SUM(H26:H27)</f>
        <v>0</v>
      </c>
      <c r="I25" s="30">
        <f>G25+H25</f>
        <v>0</v>
      </c>
      <c r="J25" s="200">
        <f>SUM(J26:J27)</f>
        <v>2000</v>
      </c>
      <c r="K25" s="202">
        <f>SUM(K26:K27)</f>
        <v>0</v>
      </c>
      <c r="L25" s="30">
        <f>J25+K25</f>
        <v>2000</v>
      </c>
      <c r="M25" s="167">
        <f>SUM(M26:M27)</f>
        <v>0</v>
      </c>
      <c r="N25" s="29">
        <f>SUM(N26:N27)</f>
        <v>0</v>
      </c>
      <c r="O25" s="30">
        <f>M25+N25</f>
        <v>0</v>
      </c>
      <c r="P25" s="203"/>
      <c r="R25" s="171"/>
      <c r="S25" s="171"/>
      <c r="T25" s="171"/>
    </row>
    <row r="26" spans="1:20" hidden="1" x14ac:dyDescent="0.25">
      <c r="A26" s="31"/>
      <c r="B26" s="32" t="s">
        <v>22</v>
      </c>
      <c r="C26" s="33">
        <f t="shared" si="1"/>
        <v>0</v>
      </c>
      <c r="D26" s="204"/>
      <c r="E26" s="430"/>
      <c r="F26" s="372">
        <f t="shared" si="0"/>
        <v>0</v>
      </c>
      <c r="G26" s="204"/>
      <c r="H26" s="206"/>
      <c r="I26" s="207">
        <f>G26+H26</f>
        <v>0</v>
      </c>
      <c r="J26" s="204"/>
      <c r="K26" s="206"/>
      <c r="L26" s="207">
        <f>J26+K26</f>
        <v>0</v>
      </c>
      <c r="M26" s="175"/>
      <c r="N26" s="34"/>
      <c r="O26" s="207">
        <f>M26+N26</f>
        <v>0</v>
      </c>
      <c r="P26" s="208"/>
      <c r="R26" s="171"/>
      <c r="S26" s="171"/>
      <c r="T26" s="171"/>
    </row>
    <row r="27" spans="1:20" x14ac:dyDescent="0.25">
      <c r="A27" s="35"/>
      <c r="B27" s="36" t="s">
        <v>23</v>
      </c>
      <c r="C27" s="37">
        <f t="shared" si="1"/>
        <v>2000</v>
      </c>
      <c r="D27" s="209"/>
      <c r="E27" s="397"/>
      <c r="F27" s="373">
        <f t="shared" si="0"/>
        <v>0</v>
      </c>
      <c r="G27" s="209"/>
      <c r="H27" s="211"/>
      <c r="I27" s="212">
        <f>G27+H27</f>
        <v>0</v>
      </c>
      <c r="J27" s="209">
        <v>2000</v>
      </c>
      <c r="K27" s="211"/>
      <c r="L27" s="212">
        <f>J27+K27</f>
        <v>2000</v>
      </c>
      <c r="M27" s="176"/>
      <c r="N27" s="38"/>
      <c r="O27" s="212">
        <f>M27+N27</f>
        <v>0</v>
      </c>
      <c r="P27" s="213"/>
      <c r="R27" s="171"/>
      <c r="S27" s="171"/>
      <c r="T27" s="171"/>
    </row>
    <row r="28" spans="1:20" s="20" customFormat="1" ht="24.75" thickBot="1" x14ac:dyDescent="0.3">
      <c r="A28" s="39">
        <v>19300</v>
      </c>
      <c r="B28" s="39" t="s">
        <v>24</v>
      </c>
      <c r="C28" s="40">
        <f t="shared" si="1"/>
        <v>592029</v>
      </c>
      <c r="D28" s="214">
        <f>440657-8812</f>
        <v>431845</v>
      </c>
      <c r="E28" s="398"/>
      <c r="F28" s="374">
        <f t="shared" si="0"/>
        <v>431845</v>
      </c>
      <c r="G28" s="214">
        <f>160184</f>
        <v>160184</v>
      </c>
      <c r="H28" s="216"/>
      <c r="I28" s="217">
        <f>G28+H28</f>
        <v>160184</v>
      </c>
      <c r="J28" s="218" t="s">
        <v>25</v>
      </c>
      <c r="K28" s="219" t="s">
        <v>25</v>
      </c>
      <c r="L28" s="43" t="s">
        <v>25</v>
      </c>
      <c r="M28" s="177" t="s">
        <v>25</v>
      </c>
      <c r="N28" s="42" t="s">
        <v>25</v>
      </c>
      <c r="O28" s="43" t="s">
        <v>25</v>
      </c>
      <c r="P28" s="220"/>
      <c r="R28" s="171"/>
      <c r="S28" s="171"/>
      <c r="T28" s="171"/>
    </row>
    <row r="29" spans="1:20" s="20" customFormat="1" ht="24.75" hidden="1" thickTop="1" x14ac:dyDescent="0.25">
      <c r="A29" s="44"/>
      <c r="B29" s="44" t="s">
        <v>26</v>
      </c>
      <c r="C29" s="45">
        <f t="shared" si="1"/>
        <v>0</v>
      </c>
      <c r="D29" s="221"/>
      <c r="E29" s="580"/>
      <c r="F29" s="377">
        <f t="shared" si="0"/>
        <v>0</v>
      </c>
      <c r="G29" s="223" t="s">
        <v>25</v>
      </c>
      <c r="H29" s="224" t="s">
        <v>25</v>
      </c>
      <c r="I29" s="48" t="s">
        <v>25</v>
      </c>
      <c r="J29" s="223" t="s">
        <v>25</v>
      </c>
      <c r="K29" s="224" t="s">
        <v>25</v>
      </c>
      <c r="L29" s="48" t="s">
        <v>25</v>
      </c>
      <c r="M29" s="178" t="s">
        <v>25</v>
      </c>
      <c r="N29" s="47" t="s">
        <v>25</v>
      </c>
      <c r="O29" s="48" t="s">
        <v>25</v>
      </c>
      <c r="P29" s="225"/>
      <c r="R29" s="171"/>
      <c r="S29" s="171"/>
      <c r="T29" s="171"/>
    </row>
    <row r="30" spans="1:20" s="20" customFormat="1" ht="36.75" thickTop="1" x14ac:dyDescent="0.25">
      <c r="A30" s="44">
        <v>21300</v>
      </c>
      <c r="B30" s="44" t="s">
        <v>27</v>
      </c>
      <c r="C30" s="45">
        <f t="shared" si="1"/>
        <v>19496</v>
      </c>
      <c r="D30" s="223" t="s">
        <v>25</v>
      </c>
      <c r="E30" s="399" t="s">
        <v>25</v>
      </c>
      <c r="F30" s="400" t="s">
        <v>25</v>
      </c>
      <c r="G30" s="223" t="s">
        <v>25</v>
      </c>
      <c r="H30" s="224" t="s">
        <v>25</v>
      </c>
      <c r="I30" s="48" t="s">
        <v>25</v>
      </c>
      <c r="J30" s="227">
        <f>SUM(J31,J35,J37,J40)</f>
        <v>19496</v>
      </c>
      <c r="K30" s="104">
        <f>SUM(K31,K35,K37,K40)</f>
        <v>0</v>
      </c>
      <c r="L30" s="112">
        <f t="shared" ref="L30:L44" si="2">J30+K30</f>
        <v>19496</v>
      </c>
      <c r="M30" s="178" t="s">
        <v>25</v>
      </c>
      <c r="N30" s="47" t="s">
        <v>25</v>
      </c>
      <c r="O30" s="48" t="s">
        <v>25</v>
      </c>
      <c r="P30" s="225"/>
      <c r="R30" s="171"/>
      <c r="S30" s="171"/>
      <c r="T30" s="171"/>
    </row>
    <row r="31" spans="1:20" s="20" customFormat="1" ht="24" hidden="1" x14ac:dyDescent="0.25">
      <c r="A31" s="51">
        <v>21350</v>
      </c>
      <c r="B31" s="44" t="s">
        <v>28</v>
      </c>
      <c r="C31" s="45">
        <f t="shared" si="1"/>
        <v>0</v>
      </c>
      <c r="D31" s="223" t="s">
        <v>25</v>
      </c>
      <c r="E31" s="399" t="s">
        <v>25</v>
      </c>
      <c r="F31" s="400" t="s">
        <v>25</v>
      </c>
      <c r="G31" s="223" t="s">
        <v>25</v>
      </c>
      <c r="H31" s="224" t="s">
        <v>25</v>
      </c>
      <c r="I31" s="48" t="s">
        <v>25</v>
      </c>
      <c r="J31" s="227">
        <f>SUM(J32:J34)</f>
        <v>0</v>
      </c>
      <c r="K31" s="104">
        <f>SUM(K32:K34)</f>
        <v>0</v>
      </c>
      <c r="L31" s="112">
        <f t="shared" si="2"/>
        <v>0</v>
      </c>
      <c r="M31" s="178" t="s">
        <v>25</v>
      </c>
      <c r="N31" s="47" t="s">
        <v>25</v>
      </c>
      <c r="O31" s="48" t="s">
        <v>25</v>
      </c>
      <c r="P31" s="225"/>
      <c r="R31" s="171"/>
      <c r="S31" s="171"/>
      <c r="T31" s="171"/>
    </row>
    <row r="32" spans="1:20" hidden="1" x14ac:dyDescent="0.25">
      <c r="A32" s="31">
        <v>21351</v>
      </c>
      <c r="B32" s="52" t="s">
        <v>29</v>
      </c>
      <c r="C32" s="53">
        <f t="shared" si="1"/>
        <v>0</v>
      </c>
      <c r="D32" s="228" t="s">
        <v>25</v>
      </c>
      <c r="E32" s="448" t="s">
        <v>25</v>
      </c>
      <c r="F32" s="447" t="s">
        <v>25</v>
      </c>
      <c r="G32" s="228" t="s">
        <v>25</v>
      </c>
      <c r="H32" s="230" t="s">
        <v>25</v>
      </c>
      <c r="I32" s="56" t="s">
        <v>25</v>
      </c>
      <c r="J32" s="231"/>
      <c r="K32" s="232"/>
      <c r="L32" s="114">
        <f t="shared" si="2"/>
        <v>0</v>
      </c>
      <c r="M32" s="233" t="s">
        <v>25</v>
      </c>
      <c r="N32" s="54" t="s">
        <v>25</v>
      </c>
      <c r="O32" s="56" t="s">
        <v>25</v>
      </c>
      <c r="P32" s="208"/>
      <c r="R32" s="171"/>
      <c r="S32" s="171"/>
      <c r="T32" s="171"/>
    </row>
    <row r="33" spans="1:20" hidden="1" x14ac:dyDescent="0.25">
      <c r="A33" s="35">
        <v>21352</v>
      </c>
      <c r="B33" s="57" t="s">
        <v>30</v>
      </c>
      <c r="C33" s="58">
        <f t="shared" si="1"/>
        <v>0</v>
      </c>
      <c r="D33" s="234" t="s">
        <v>25</v>
      </c>
      <c r="E33" s="403" t="s">
        <v>25</v>
      </c>
      <c r="F33" s="404" t="s">
        <v>25</v>
      </c>
      <c r="G33" s="234" t="s">
        <v>25</v>
      </c>
      <c r="H33" s="236" t="s">
        <v>25</v>
      </c>
      <c r="I33" s="61" t="s">
        <v>25</v>
      </c>
      <c r="J33" s="237"/>
      <c r="K33" s="238"/>
      <c r="L33" s="110">
        <f t="shared" si="2"/>
        <v>0</v>
      </c>
      <c r="M33" s="239" t="s">
        <v>25</v>
      </c>
      <c r="N33" s="59" t="s">
        <v>25</v>
      </c>
      <c r="O33" s="61" t="s">
        <v>25</v>
      </c>
      <c r="P33" s="213"/>
      <c r="R33" s="171"/>
      <c r="S33" s="171"/>
      <c r="T33" s="171"/>
    </row>
    <row r="34" spans="1:20" ht="24" hidden="1" x14ac:dyDescent="0.25">
      <c r="A34" s="35">
        <v>21359</v>
      </c>
      <c r="B34" s="57" t="s">
        <v>31</v>
      </c>
      <c r="C34" s="58">
        <f t="shared" si="1"/>
        <v>0</v>
      </c>
      <c r="D34" s="234" t="s">
        <v>25</v>
      </c>
      <c r="E34" s="403" t="s">
        <v>25</v>
      </c>
      <c r="F34" s="404" t="s">
        <v>25</v>
      </c>
      <c r="G34" s="234" t="s">
        <v>25</v>
      </c>
      <c r="H34" s="236" t="s">
        <v>25</v>
      </c>
      <c r="I34" s="61" t="s">
        <v>25</v>
      </c>
      <c r="J34" s="237"/>
      <c r="K34" s="238"/>
      <c r="L34" s="110">
        <f t="shared" si="2"/>
        <v>0</v>
      </c>
      <c r="M34" s="239" t="s">
        <v>25</v>
      </c>
      <c r="N34" s="59" t="s">
        <v>25</v>
      </c>
      <c r="O34" s="61" t="s">
        <v>25</v>
      </c>
      <c r="P34" s="213"/>
      <c r="R34" s="171"/>
      <c r="S34" s="171"/>
      <c r="T34" s="171"/>
    </row>
    <row r="35" spans="1:20" s="20" customFormat="1" ht="36" hidden="1" x14ac:dyDescent="0.25">
      <c r="A35" s="51">
        <v>21370</v>
      </c>
      <c r="B35" s="44" t="s">
        <v>32</v>
      </c>
      <c r="C35" s="45">
        <f t="shared" si="1"/>
        <v>0</v>
      </c>
      <c r="D35" s="223" t="s">
        <v>25</v>
      </c>
      <c r="E35" s="399" t="s">
        <v>25</v>
      </c>
      <c r="F35" s="400" t="s">
        <v>25</v>
      </c>
      <c r="G35" s="223" t="s">
        <v>25</v>
      </c>
      <c r="H35" s="224" t="s">
        <v>25</v>
      </c>
      <c r="I35" s="48" t="s">
        <v>25</v>
      </c>
      <c r="J35" s="227">
        <f>SUM(J36)</f>
        <v>0</v>
      </c>
      <c r="K35" s="104">
        <f>SUM(K36)</f>
        <v>0</v>
      </c>
      <c r="L35" s="112">
        <f t="shared" si="2"/>
        <v>0</v>
      </c>
      <c r="M35" s="178" t="s">
        <v>25</v>
      </c>
      <c r="N35" s="47" t="s">
        <v>25</v>
      </c>
      <c r="O35" s="48" t="s">
        <v>25</v>
      </c>
      <c r="P35" s="225"/>
      <c r="R35" s="171"/>
      <c r="S35" s="171"/>
      <c r="T35" s="171"/>
    </row>
    <row r="36" spans="1:20" ht="36" hidden="1" x14ac:dyDescent="0.25">
      <c r="A36" s="62">
        <v>21379</v>
      </c>
      <c r="B36" s="63" t="s">
        <v>33</v>
      </c>
      <c r="C36" s="64">
        <f t="shared" si="1"/>
        <v>0</v>
      </c>
      <c r="D36" s="240" t="s">
        <v>25</v>
      </c>
      <c r="E36" s="401" t="s">
        <v>25</v>
      </c>
      <c r="F36" s="402" t="s">
        <v>25</v>
      </c>
      <c r="G36" s="240" t="s">
        <v>25</v>
      </c>
      <c r="H36" s="241" t="s">
        <v>25</v>
      </c>
      <c r="I36" s="67" t="s">
        <v>25</v>
      </c>
      <c r="J36" s="242"/>
      <c r="K36" s="243"/>
      <c r="L36" s="244">
        <f t="shared" si="2"/>
        <v>0</v>
      </c>
      <c r="M36" s="245" t="s">
        <v>25</v>
      </c>
      <c r="N36" s="65" t="s">
        <v>25</v>
      </c>
      <c r="O36" s="67" t="s">
        <v>25</v>
      </c>
      <c r="P36" s="246"/>
      <c r="R36" s="171"/>
      <c r="S36" s="171"/>
      <c r="T36" s="171"/>
    </row>
    <row r="37" spans="1:20" s="20" customFormat="1" hidden="1" x14ac:dyDescent="0.25">
      <c r="A37" s="51">
        <v>21380</v>
      </c>
      <c r="B37" s="44" t="s">
        <v>34</v>
      </c>
      <c r="C37" s="45">
        <f t="shared" si="1"/>
        <v>0</v>
      </c>
      <c r="D37" s="223" t="s">
        <v>25</v>
      </c>
      <c r="E37" s="399" t="s">
        <v>25</v>
      </c>
      <c r="F37" s="400" t="s">
        <v>25</v>
      </c>
      <c r="G37" s="223" t="s">
        <v>25</v>
      </c>
      <c r="H37" s="224" t="s">
        <v>25</v>
      </c>
      <c r="I37" s="48" t="s">
        <v>25</v>
      </c>
      <c r="J37" s="227">
        <f>SUM(J38:J39)</f>
        <v>0</v>
      </c>
      <c r="K37" s="104">
        <f>SUM(K38:K39)</f>
        <v>0</v>
      </c>
      <c r="L37" s="112">
        <f t="shared" si="2"/>
        <v>0</v>
      </c>
      <c r="M37" s="178" t="s">
        <v>25</v>
      </c>
      <c r="N37" s="47" t="s">
        <v>25</v>
      </c>
      <c r="O37" s="48" t="s">
        <v>25</v>
      </c>
      <c r="P37" s="225"/>
      <c r="R37" s="171"/>
      <c r="S37" s="171"/>
      <c r="T37" s="171"/>
    </row>
    <row r="38" spans="1:20" hidden="1" x14ac:dyDescent="0.25">
      <c r="A38" s="32">
        <v>21381</v>
      </c>
      <c r="B38" s="52" t="s">
        <v>35</v>
      </c>
      <c r="C38" s="53">
        <f t="shared" si="1"/>
        <v>0</v>
      </c>
      <c r="D38" s="228" t="s">
        <v>25</v>
      </c>
      <c r="E38" s="448" t="s">
        <v>25</v>
      </c>
      <c r="F38" s="447" t="s">
        <v>25</v>
      </c>
      <c r="G38" s="228" t="s">
        <v>25</v>
      </c>
      <c r="H38" s="230" t="s">
        <v>25</v>
      </c>
      <c r="I38" s="56" t="s">
        <v>25</v>
      </c>
      <c r="J38" s="231"/>
      <c r="K38" s="232"/>
      <c r="L38" s="114">
        <f t="shared" si="2"/>
        <v>0</v>
      </c>
      <c r="M38" s="233" t="s">
        <v>25</v>
      </c>
      <c r="N38" s="54" t="s">
        <v>25</v>
      </c>
      <c r="O38" s="56" t="s">
        <v>25</v>
      </c>
      <c r="P38" s="208"/>
      <c r="R38" s="171"/>
      <c r="S38" s="171"/>
      <c r="T38" s="171"/>
    </row>
    <row r="39" spans="1:20" ht="24" hidden="1" x14ac:dyDescent="0.25">
      <c r="A39" s="36">
        <v>21383</v>
      </c>
      <c r="B39" s="57" t="s">
        <v>36</v>
      </c>
      <c r="C39" s="58">
        <f t="shared" si="1"/>
        <v>0</v>
      </c>
      <c r="D39" s="234" t="s">
        <v>25</v>
      </c>
      <c r="E39" s="403" t="s">
        <v>25</v>
      </c>
      <c r="F39" s="404" t="s">
        <v>25</v>
      </c>
      <c r="G39" s="234" t="s">
        <v>25</v>
      </c>
      <c r="H39" s="236" t="s">
        <v>25</v>
      </c>
      <c r="I39" s="61" t="s">
        <v>25</v>
      </c>
      <c r="J39" s="237"/>
      <c r="K39" s="238"/>
      <c r="L39" s="110">
        <f t="shared" si="2"/>
        <v>0</v>
      </c>
      <c r="M39" s="239" t="s">
        <v>25</v>
      </c>
      <c r="N39" s="59" t="s">
        <v>25</v>
      </c>
      <c r="O39" s="61" t="s">
        <v>25</v>
      </c>
      <c r="P39" s="213"/>
      <c r="R39" s="171"/>
      <c r="S39" s="171"/>
      <c r="T39" s="171"/>
    </row>
    <row r="40" spans="1:20" s="20" customFormat="1" ht="24" x14ac:dyDescent="0.25">
      <c r="A40" s="51">
        <v>21390</v>
      </c>
      <c r="B40" s="44" t="s">
        <v>37</v>
      </c>
      <c r="C40" s="45">
        <f t="shared" si="1"/>
        <v>19496</v>
      </c>
      <c r="D40" s="223" t="s">
        <v>25</v>
      </c>
      <c r="E40" s="399" t="s">
        <v>25</v>
      </c>
      <c r="F40" s="400" t="s">
        <v>25</v>
      </c>
      <c r="G40" s="223" t="s">
        <v>25</v>
      </c>
      <c r="H40" s="224" t="s">
        <v>25</v>
      </c>
      <c r="I40" s="48" t="s">
        <v>25</v>
      </c>
      <c r="J40" s="227">
        <f>SUM(J41:J44)</f>
        <v>19496</v>
      </c>
      <c r="K40" s="104">
        <f>SUM(K41:K44)</f>
        <v>0</v>
      </c>
      <c r="L40" s="112">
        <f t="shared" si="2"/>
        <v>19496</v>
      </c>
      <c r="M40" s="178" t="s">
        <v>25</v>
      </c>
      <c r="N40" s="47" t="s">
        <v>25</v>
      </c>
      <c r="O40" s="48" t="s">
        <v>25</v>
      </c>
      <c r="P40" s="225"/>
      <c r="R40" s="171"/>
      <c r="S40" s="171"/>
      <c r="T40" s="171"/>
    </row>
    <row r="41" spans="1:20" ht="24" hidden="1" x14ac:dyDescent="0.25">
      <c r="A41" s="32">
        <v>21391</v>
      </c>
      <c r="B41" s="52" t="s">
        <v>38</v>
      </c>
      <c r="C41" s="53">
        <f t="shared" si="1"/>
        <v>0</v>
      </c>
      <c r="D41" s="228" t="s">
        <v>25</v>
      </c>
      <c r="E41" s="448" t="s">
        <v>25</v>
      </c>
      <c r="F41" s="447" t="s">
        <v>25</v>
      </c>
      <c r="G41" s="228" t="s">
        <v>25</v>
      </c>
      <c r="H41" s="230" t="s">
        <v>25</v>
      </c>
      <c r="I41" s="56" t="s">
        <v>25</v>
      </c>
      <c r="J41" s="231"/>
      <c r="K41" s="232"/>
      <c r="L41" s="114">
        <f t="shared" si="2"/>
        <v>0</v>
      </c>
      <c r="M41" s="233" t="s">
        <v>25</v>
      </c>
      <c r="N41" s="54" t="s">
        <v>25</v>
      </c>
      <c r="O41" s="56" t="s">
        <v>25</v>
      </c>
      <c r="P41" s="208"/>
      <c r="R41" s="171"/>
      <c r="S41" s="171"/>
      <c r="T41" s="171"/>
    </row>
    <row r="42" spans="1:20" hidden="1" x14ac:dyDescent="0.25">
      <c r="A42" s="36">
        <v>21393</v>
      </c>
      <c r="B42" s="57" t="s">
        <v>39</v>
      </c>
      <c r="C42" s="58">
        <f t="shared" si="1"/>
        <v>0</v>
      </c>
      <c r="D42" s="234" t="s">
        <v>25</v>
      </c>
      <c r="E42" s="403" t="s">
        <v>25</v>
      </c>
      <c r="F42" s="404" t="s">
        <v>25</v>
      </c>
      <c r="G42" s="234" t="s">
        <v>25</v>
      </c>
      <c r="H42" s="236" t="s">
        <v>25</v>
      </c>
      <c r="I42" s="61" t="s">
        <v>25</v>
      </c>
      <c r="J42" s="237"/>
      <c r="K42" s="238"/>
      <c r="L42" s="110">
        <f t="shared" si="2"/>
        <v>0</v>
      </c>
      <c r="M42" s="239" t="s">
        <v>25</v>
      </c>
      <c r="N42" s="59" t="s">
        <v>25</v>
      </c>
      <c r="O42" s="61" t="s">
        <v>25</v>
      </c>
      <c r="P42" s="213"/>
      <c r="R42" s="171"/>
      <c r="S42" s="171"/>
      <c r="T42" s="171"/>
    </row>
    <row r="43" spans="1:20" hidden="1" x14ac:dyDescent="0.25">
      <c r="A43" s="36">
        <v>21395</v>
      </c>
      <c r="B43" s="57" t="s">
        <v>40</v>
      </c>
      <c r="C43" s="58">
        <f t="shared" si="1"/>
        <v>0</v>
      </c>
      <c r="D43" s="234" t="s">
        <v>25</v>
      </c>
      <c r="E43" s="403" t="s">
        <v>25</v>
      </c>
      <c r="F43" s="404" t="s">
        <v>25</v>
      </c>
      <c r="G43" s="234" t="s">
        <v>25</v>
      </c>
      <c r="H43" s="236" t="s">
        <v>25</v>
      </c>
      <c r="I43" s="61" t="s">
        <v>25</v>
      </c>
      <c r="J43" s="237"/>
      <c r="K43" s="238"/>
      <c r="L43" s="110">
        <f t="shared" si="2"/>
        <v>0</v>
      </c>
      <c r="M43" s="239" t="s">
        <v>25</v>
      </c>
      <c r="N43" s="59" t="s">
        <v>25</v>
      </c>
      <c r="O43" s="61" t="s">
        <v>25</v>
      </c>
      <c r="P43" s="213"/>
      <c r="R43" s="171"/>
      <c r="S43" s="171"/>
      <c r="T43" s="171"/>
    </row>
    <row r="44" spans="1:20" ht="24" x14ac:dyDescent="0.25">
      <c r="A44" s="36">
        <v>21399</v>
      </c>
      <c r="B44" s="57" t="s">
        <v>41</v>
      </c>
      <c r="C44" s="58">
        <f t="shared" si="1"/>
        <v>19496</v>
      </c>
      <c r="D44" s="234" t="s">
        <v>25</v>
      </c>
      <c r="E44" s="403" t="s">
        <v>25</v>
      </c>
      <c r="F44" s="404" t="s">
        <v>25</v>
      </c>
      <c r="G44" s="234" t="s">
        <v>25</v>
      </c>
      <c r="H44" s="236" t="s">
        <v>25</v>
      </c>
      <c r="I44" s="61" t="s">
        <v>25</v>
      </c>
      <c r="J44" s="237">
        <v>19496</v>
      </c>
      <c r="K44" s="238"/>
      <c r="L44" s="110">
        <f t="shared" si="2"/>
        <v>19496</v>
      </c>
      <c r="M44" s="239" t="s">
        <v>25</v>
      </c>
      <c r="N44" s="59" t="s">
        <v>25</v>
      </c>
      <c r="O44" s="61" t="s">
        <v>25</v>
      </c>
      <c r="P44" s="213"/>
      <c r="R44" s="171"/>
      <c r="S44" s="171"/>
      <c r="T44" s="171"/>
    </row>
    <row r="45" spans="1:20" s="20" customFormat="1" ht="24" hidden="1" x14ac:dyDescent="0.25">
      <c r="A45" s="51">
        <v>21420</v>
      </c>
      <c r="B45" s="44" t="s">
        <v>42</v>
      </c>
      <c r="C45" s="68">
        <f t="shared" si="1"/>
        <v>0</v>
      </c>
      <c r="D45" s="247"/>
      <c r="E45" s="582"/>
      <c r="F45" s="377">
        <f>D45+E45</f>
        <v>0</v>
      </c>
      <c r="G45" s="223" t="s">
        <v>25</v>
      </c>
      <c r="H45" s="224" t="s">
        <v>25</v>
      </c>
      <c r="I45" s="48" t="s">
        <v>25</v>
      </c>
      <c r="J45" s="223" t="s">
        <v>25</v>
      </c>
      <c r="K45" s="224" t="s">
        <v>25</v>
      </c>
      <c r="L45" s="48" t="s">
        <v>25</v>
      </c>
      <c r="M45" s="178" t="s">
        <v>25</v>
      </c>
      <c r="N45" s="47" t="s">
        <v>25</v>
      </c>
      <c r="O45" s="48" t="s">
        <v>25</v>
      </c>
      <c r="P45" s="225"/>
      <c r="R45" s="171"/>
      <c r="S45" s="171"/>
      <c r="T45" s="171"/>
    </row>
    <row r="46" spans="1:20" s="20" customFormat="1" ht="24" hidden="1" x14ac:dyDescent="0.25">
      <c r="A46" s="69">
        <v>21490</v>
      </c>
      <c r="B46" s="70" t="s">
        <v>43</v>
      </c>
      <c r="C46" s="68">
        <f t="shared" si="1"/>
        <v>0</v>
      </c>
      <c r="D46" s="248">
        <f>D47</f>
        <v>0</v>
      </c>
      <c r="E46" s="459">
        <f>E47</f>
        <v>0</v>
      </c>
      <c r="F46" s="458">
        <f>D46+E46</f>
        <v>0</v>
      </c>
      <c r="G46" s="248">
        <f>G47</f>
        <v>0</v>
      </c>
      <c r="H46" s="250">
        <f>H47</f>
        <v>0</v>
      </c>
      <c r="I46" s="251">
        <f>G46+H46</f>
        <v>0</v>
      </c>
      <c r="J46" s="248">
        <f>J47</f>
        <v>0</v>
      </c>
      <c r="K46" s="250">
        <f>K47</f>
        <v>0</v>
      </c>
      <c r="L46" s="251">
        <f>J46+K46</f>
        <v>0</v>
      </c>
      <c r="M46" s="178" t="s">
        <v>25</v>
      </c>
      <c r="N46" s="47" t="s">
        <v>25</v>
      </c>
      <c r="O46" s="48" t="s">
        <v>25</v>
      </c>
      <c r="P46" s="225"/>
      <c r="R46" s="171"/>
      <c r="S46" s="171"/>
      <c r="T46" s="171"/>
    </row>
    <row r="47" spans="1:20" s="20" customFormat="1" ht="24" hidden="1" x14ac:dyDescent="0.25">
      <c r="A47" s="36">
        <v>21499</v>
      </c>
      <c r="B47" s="57" t="s">
        <v>44</v>
      </c>
      <c r="C47" s="252">
        <f t="shared" si="1"/>
        <v>0</v>
      </c>
      <c r="D47" s="204"/>
      <c r="E47" s="430"/>
      <c r="F47" s="372">
        <f>D47+E47</f>
        <v>0</v>
      </c>
      <c r="G47" s="253"/>
      <c r="H47" s="206"/>
      <c r="I47" s="207">
        <f>G47+H47</f>
        <v>0</v>
      </c>
      <c r="J47" s="204"/>
      <c r="K47" s="206"/>
      <c r="L47" s="207">
        <f>J47+K47</f>
        <v>0</v>
      </c>
      <c r="M47" s="245" t="s">
        <v>25</v>
      </c>
      <c r="N47" s="65" t="s">
        <v>25</v>
      </c>
      <c r="O47" s="67" t="s">
        <v>25</v>
      </c>
      <c r="P47" s="246"/>
      <c r="R47" s="171"/>
      <c r="S47" s="171"/>
      <c r="T47" s="171"/>
    </row>
    <row r="48" spans="1:20" ht="24" hidden="1" x14ac:dyDescent="0.25">
      <c r="A48" s="73">
        <v>23000</v>
      </c>
      <c r="B48" s="74" t="s">
        <v>45</v>
      </c>
      <c r="C48" s="68">
        <f t="shared" si="1"/>
        <v>0</v>
      </c>
      <c r="D48" s="254" t="s">
        <v>25</v>
      </c>
      <c r="E48" s="667" t="s">
        <v>25</v>
      </c>
      <c r="F48" s="668" t="s">
        <v>25</v>
      </c>
      <c r="G48" s="254" t="s">
        <v>25</v>
      </c>
      <c r="H48" s="256" t="s">
        <v>25</v>
      </c>
      <c r="I48" s="257" t="s">
        <v>25</v>
      </c>
      <c r="J48" s="254" t="s">
        <v>25</v>
      </c>
      <c r="K48" s="256" t="s">
        <v>25</v>
      </c>
      <c r="L48" s="257" t="s">
        <v>25</v>
      </c>
      <c r="M48" s="169">
        <f>SUM(M49:M50)</f>
        <v>0</v>
      </c>
      <c r="N48" s="75">
        <f>SUM(N49:N50)</f>
        <v>0</v>
      </c>
      <c r="O48" s="258">
        <f>M48+N48</f>
        <v>0</v>
      </c>
      <c r="P48" s="225"/>
      <c r="R48" s="171"/>
      <c r="S48" s="171"/>
      <c r="T48" s="171"/>
    </row>
    <row r="49" spans="1:20" ht="24" hidden="1" x14ac:dyDescent="0.25">
      <c r="A49" s="77">
        <v>23410</v>
      </c>
      <c r="B49" s="78" t="s">
        <v>46</v>
      </c>
      <c r="C49" s="80">
        <f t="shared" si="1"/>
        <v>0</v>
      </c>
      <c r="D49" s="259" t="s">
        <v>25</v>
      </c>
      <c r="E49" s="471" t="s">
        <v>25</v>
      </c>
      <c r="F49" s="470" t="s">
        <v>25</v>
      </c>
      <c r="G49" s="259" t="s">
        <v>25</v>
      </c>
      <c r="H49" s="261" t="s">
        <v>25</v>
      </c>
      <c r="I49" s="262" t="s">
        <v>25</v>
      </c>
      <c r="J49" s="259" t="s">
        <v>25</v>
      </c>
      <c r="K49" s="261" t="s">
        <v>25</v>
      </c>
      <c r="L49" s="262" t="s">
        <v>25</v>
      </c>
      <c r="M49" s="263"/>
      <c r="N49" s="264"/>
      <c r="O49" s="160">
        <f>M49+N49</f>
        <v>0</v>
      </c>
      <c r="P49" s="265"/>
      <c r="R49" s="171"/>
      <c r="S49" s="171"/>
      <c r="T49" s="171"/>
    </row>
    <row r="50" spans="1:20" ht="24" hidden="1" x14ac:dyDescent="0.25">
      <c r="A50" s="77">
        <v>23510</v>
      </c>
      <c r="B50" s="78" t="s">
        <v>47</v>
      </c>
      <c r="C50" s="80">
        <f t="shared" si="1"/>
        <v>0</v>
      </c>
      <c r="D50" s="259" t="s">
        <v>25</v>
      </c>
      <c r="E50" s="471" t="s">
        <v>25</v>
      </c>
      <c r="F50" s="470" t="s">
        <v>25</v>
      </c>
      <c r="G50" s="259" t="s">
        <v>25</v>
      </c>
      <c r="H50" s="261" t="s">
        <v>25</v>
      </c>
      <c r="I50" s="262" t="s">
        <v>25</v>
      </c>
      <c r="J50" s="259" t="s">
        <v>25</v>
      </c>
      <c r="K50" s="261" t="s">
        <v>25</v>
      </c>
      <c r="L50" s="262" t="s">
        <v>25</v>
      </c>
      <c r="M50" s="263"/>
      <c r="N50" s="264"/>
      <c r="O50" s="160">
        <f>M50+N50</f>
        <v>0</v>
      </c>
      <c r="P50" s="265"/>
      <c r="R50" s="171"/>
      <c r="S50" s="171"/>
      <c r="T50" s="171"/>
    </row>
    <row r="51" spans="1:20" x14ac:dyDescent="0.25">
      <c r="A51" s="81"/>
      <c r="B51" s="78"/>
      <c r="C51" s="82"/>
      <c r="D51" s="356"/>
      <c r="E51" s="405"/>
      <c r="F51" s="379"/>
      <c r="G51" s="356"/>
      <c r="H51" s="361"/>
      <c r="I51" s="262"/>
      <c r="J51" s="363"/>
      <c r="K51" s="364"/>
      <c r="L51" s="160"/>
      <c r="M51" s="263"/>
      <c r="N51" s="264"/>
      <c r="O51" s="160"/>
      <c r="P51" s="265"/>
      <c r="R51" s="171"/>
      <c r="S51" s="171"/>
      <c r="T51" s="171"/>
    </row>
    <row r="52" spans="1:20" s="20" customFormat="1" x14ac:dyDescent="0.25">
      <c r="A52" s="83"/>
      <c r="B52" s="84" t="s">
        <v>48</v>
      </c>
      <c r="C52" s="85"/>
      <c r="D52" s="358"/>
      <c r="E52" s="406"/>
      <c r="F52" s="407"/>
      <c r="G52" s="358"/>
      <c r="H52" s="362"/>
      <c r="I52" s="161"/>
      <c r="J52" s="358"/>
      <c r="K52" s="362"/>
      <c r="L52" s="161"/>
      <c r="M52" s="365"/>
      <c r="N52" s="359"/>
      <c r="O52" s="161"/>
      <c r="P52" s="268"/>
      <c r="R52" s="171"/>
      <c r="S52" s="171"/>
      <c r="T52" s="171"/>
    </row>
    <row r="53" spans="1:20" s="20" customFormat="1" ht="12.75" thickBot="1" x14ac:dyDescent="0.3">
      <c r="A53" s="86"/>
      <c r="B53" s="21" t="s">
        <v>49</v>
      </c>
      <c r="C53" s="87">
        <f t="shared" ref="C53:C116" si="3">SUM(F53,I53,L53,O53)</f>
        <v>613525</v>
      </c>
      <c r="D53" s="269">
        <f>SUM(D54,D284)</f>
        <v>431845</v>
      </c>
      <c r="E53" s="408">
        <f>SUM(E54,E284)</f>
        <v>0</v>
      </c>
      <c r="F53" s="382">
        <f t="shared" ref="F53:F116" si="4">D53+E53</f>
        <v>431845</v>
      </c>
      <c r="G53" s="269">
        <f>SUM(G54,G284)</f>
        <v>160184</v>
      </c>
      <c r="H53" s="271">
        <f>SUM(H54,H284)</f>
        <v>0</v>
      </c>
      <c r="I53" s="89">
        <f t="shared" ref="I53:I116" si="5">G53+H53</f>
        <v>160184</v>
      </c>
      <c r="J53" s="269">
        <f>SUM(J54,J284)</f>
        <v>21496</v>
      </c>
      <c r="K53" s="271">
        <f>SUM(K54,K284)</f>
        <v>0</v>
      </c>
      <c r="L53" s="89">
        <f t="shared" ref="L53:L116" si="6">J53+K53</f>
        <v>21496</v>
      </c>
      <c r="M53" s="163">
        <f>SUM(M54,M284)</f>
        <v>0</v>
      </c>
      <c r="N53" s="88">
        <f>SUM(N54,N284)</f>
        <v>0</v>
      </c>
      <c r="O53" s="89">
        <f t="shared" ref="O53:O116" si="7">M53+N53</f>
        <v>0</v>
      </c>
      <c r="P53" s="199"/>
      <c r="R53" s="171"/>
      <c r="S53" s="171"/>
      <c r="T53" s="171"/>
    </row>
    <row r="54" spans="1:20" s="20" customFormat="1" ht="36.75" thickTop="1" x14ac:dyDescent="0.25">
      <c r="A54" s="90"/>
      <c r="B54" s="91" t="s">
        <v>50</v>
      </c>
      <c r="C54" s="92">
        <f t="shared" si="3"/>
        <v>613525</v>
      </c>
      <c r="D54" s="272">
        <f>SUM(D55,D197)</f>
        <v>431845</v>
      </c>
      <c r="E54" s="409">
        <f>SUM(E55,E197)</f>
        <v>0</v>
      </c>
      <c r="F54" s="383">
        <f t="shared" si="4"/>
        <v>431845</v>
      </c>
      <c r="G54" s="272">
        <f>SUM(G55,G197)</f>
        <v>160184</v>
      </c>
      <c r="H54" s="274">
        <f>SUM(H55,H197)</f>
        <v>0</v>
      </c>
      <c r="I54" s="94">
        <f t="shared" si="5"/>
        <v>160184</v>
      </c>
      <c r="J54" s="272">
        <f>SUM(J55,J197)</f>
        <v>21496</v>
      </c>
      <c r="K54" s="274">
        <f>SUM(K55,K197)</f>
        <v>0</v>
      </c>
      <c r="L54" s="94">
        <f t="shared" si="6"/>
        <v>21496</v>
      </c>
      <c r="M54" s="170">
        <f>SUM(M55,M197)</f>
        <v>0</v>
      </c>
      <c r="N54" s="93">
        <f>SUM(N55,N197)</f>
        <v>0</v>
      </c>
      <c r="O54" s="94">
        <f t="shared" si="7"/>
        <v>0</v>
      </c>
      <c r="P54" s="275"/>
      <c r="R54" s="171"/>
      <c r="S54" s="171"/>
      <c r="T54" s="171"/>
    </row>
    <row r="55" spans="1:20" s="20" customFormat="1" ht="24" x14ac:dyDescent="0.25">
      <c r="A55" s="95"/>
      <c r="B55" s="16" t="s">
        <v>51</v>
      </c>
      <c r="C55" s="96">
        <f t="shared" si="3"/>
        <v>608950</v>
      </c>
      <c r="D55" s="276">
        <f>SUM(D56,D78,D176,D190)</f>
        <v>427270</v>
      </c>
      <c r="E55" s="410">
        <f>SUM(E56,E78,E176,E190)</f>
        <v>0</v>
      </c>
      <c r="F55" s="384">
        <f t="shared" si="4"/>
        <v>427270</v>
      </c>
      <c r="G55" s="276">
        <f>SUM(G56,G78,G176,G190)</f>
        <v>160184</v>
      </c>
      <c r="H55" s="278">
        <f>SUM(H56,H78,H176,H190)</f>
        <v>0</v>
      </c>
      <c r="I55" s="98">
        <f t="shared" si="5"/>
        <v>160184</v>
      </c>
      <c r="J55" s="276">
        <f>SUM(J56,J78,J176,J190)</f>
        <v>21496</v>
      </c>
      <c r="K55" s="278">
        <f>SUM(K56,K78,K176,K190)</f>
        <v>0</v>
      </c>
      <c r="L55" s="98">
        <f t="shared" si="6"/>
        <v>21496</v>
      </c>
      <c r="M55" s="171">
        <f>SUM(M56,M78,M176,M190)</f>
        <v>0</v>
      </c>
      <c r="N55" s="97">
        <f>SUM(N56,N78,N176,N190)</f>
        <v>0</v>
      </c>
      <c r="O55" s="98">
        <f t="shared" si="7"/>
        <v>0</v>
      </c>
      <c r="P55" s="279"/>
      <c r="R55" s="171"/>
      <c r="S55" s="171"/>
      <c r="T55" s="171"/>
    </row>
    <row r="56" spans="1:20" s="20" customFormat="1" x14ac:dyDescent="0.25">
      <c r="A56" s="99">
        <v>1000</v>
      </c>
      <c r="B56" s="99" t="s">
        <v>52</v>
      </c>
      <c r="C56" s="100">
        <f t="shared" si="3"/>
        <v>515844</v>
      </c>
      <c r="D56" s="280">
        <f>SUM(D57,D70)</f>
        <v>355660</v>
      </c>
      <c r="E56" s="411">
        <f>SUM(E57,E70)</f>
        <v>0</v>
      </c>
      <c r="F56" s="385">
        <f t="shared" si="4"/>
        <v>355660</v>
      </c>
      <c r="G56" s="280">
        <f>SUM(G57,G70)</f>
        <v>160184</v>
      </c>
      <c r="H56" s="282">
        <f>SUM(H57,H70)</f>
        <v>0</v>
      </c>
      <c r="I56" s="102">
        <f t="shared" si="5"/>
        <v>160184</v>
      </c>
      <c r="J56" s="280">
        <f>SUM(J57,J70)</f>
        <v>0</v>
      </c>
      <c r="K56" s="282">
        <f>SUM(K57,K70)</f>
        <v>0</v>
      </c>
      <c r="L56" s="102">
        <f t="shared" si="6"/>
        <v>0</v>
      </c>
      <c r="M56" s="133">
        <f>SUM(M57,M70)</f>
        <v>0</v>
      </c>
      <c r="N56" s="101">
        <f>SUM(N57,N70)</f>
        <v>0</v>
      </c>
      <c r="O56" s="102">
        <f t="shared" si="7"/>
        <v>0</v>
      </c>
      <c r="P56" s="366"/>
      <c r="R56" s="171"/>
      <c r="S56" s="171"/>
      <c r="T56" s="171"/>
    </row>
    <row r="57" spans="1:20" x14ac:dyDescent="0.25">
      <c r="A57" s="44">
        <v>1100</v>
      </c>
      <c r="B57" s="103" t="s">
        <v>53</v>
      </c>
      <c r="C57" s="45">
        <f t="shared" si="3"/>
        <v>389914</v>
      </c>
      <c r="D57" s="227">
        <f>SUM(D58,D61,D69)</f>
        <v>261340</v>
      </c>
      <c r="E57" s="412">
        <f>SUM(E58,E61,E69)</f>
        <v>0</v>
      </c>
      <c r="F57" s="375">
        <f t="shared" si="4"/>
        <v>261340</v>
      </c>
      <c r="G57" s="227">
        <f>SUM(G58,G61,G69)</f>
        <v>129074</v>
      </c>
      <c r="H57" s="104">
        <f>SUM(H58,H61,H69)</f>
        <v>-500</v>
      </c>
      <c r="I57" s="112">
        <f t="shared" si="5"/>
        <v>128574</v>
      </c>
      <c r="J57" s="227">
        <f>SUM(J58,J61,J69)</f>
        <v>0</v>
      </c>
      <c r="K57" s="104">
        <f>SUM(K58,K61,K69)</f>
        <v>0</v>
      </c>
      <c r="L57" s="112">
        <f t="shared" si="6"/>
        <v>0</v>
      </c>
      <c r="M57" s="134">
        <f>SUM(M58,M61,M69)</f>
        <v>0</v>
      </c>
      <c r="N57" s="126">
        <f>SUM(N58,N61,N69)</f>
        <v>0</v>
      </c>
      <c r="O57" s="284">
        <f t="shared" si="7"/>
        <v>0</v>
      </c>
      <c r="P57" s="285"/>
      <c r="R57" s="171"/>
      <c r="S57" s="171"/>
      <c r="T57" s="171"/>
    </row>
    <row r="58" spans="1:20" x14ac:dyDescent="0.25">
      <c r="A58" s="105">
        <v>1110</v>
      </c>
      <c r="B58" s="78" t="s">
        <v>54</v>
      </c>
      <c r="C58" s="82">
        <f t="shared" si="3"/>
        <v>350774</v>
      </c>
      <c r="D58" s="127">
        <f>SUM(D59:D60)</f>
        <v>230358</v>
      </c>
      <c r="E58" s="413">
        <f>SUM(E59:E60)</f>
        <v>0</v>
      </c>
      <c r="F58" s="380">
        <f t="shared" si="4"/>
        <v>230358</v>
      </c>
      <c r="G58" s="127">
        <f>SUM(G59:G60)</f>
        <v>120916</v>
      </c>
      <c r="H58" s="172">
        <f>SUM(H59:H60)</f>
        <v>-500</v>
      </c>
      <c r="I58" s="107">
        <f t="shared" si="5"/>
        <v>120416</v>
      </c>
      <c r="J58" s="127">
        <f>SUM(J59:J60)</f>
        <v>0</v>
      </c>
      <c r="K58" s="172">
        <f>SUM(K59:K60)</f>
        <v>0</v>
      </c>
      <c r="L58" s="107">
        <f t="shared" si="6"/>
        <v>0</v>
      </c>
      <c r="M58" s="132">
        <f>SUM(M59:M60)</f>
        <v>0</v>
      </c>
      <c r="N58" s="106">
        <f>SUM(N59:N60)</f>
        <v>0</v>
      </c>
      <c r="O58" s="107">
        <f t="shared" si="7"/>
        <v>0</v>
      </c>
      <c r="P58" s="265"/>
      <c r="R58" s="171"/>
      <c r="S58" s="171"/>
      <c r="T58" s="171"/>
    </row>
    <row r="59" spans="1:20" hidden="1" x14ac:dyDescent="0.25">
      <c r="A59" s="32">
        <v>1111</v>
      </c>
      <c r="B59" s="52" t="s">
        <v>55</v>
      </c>
      <c r="C59" s="53">
        <f t="shared" si="3"/>
        <v>0</v>
      </c>
      <c r="D59" s="231"/>
      <c r="E59" s="414"/>
      <c r="F59" s="376">
        <f t="shared" si="4"/>
        <v>0</v>
      </c>
      <c r="G59" s="231"/>
      <c r="H59" s="232"/>
      <c r="I59" s="114">
        <f t="shared" si="5"/>
        <v>0</v>
      </c>
      <c r="J59" s="231"/>
      <c r="K59" s="232"/>
      <c r="L59" s="114">
        <f t="shared" si="6"/>
        <v>0</v>
      </c>
      <c r="M59" s="179"/>
      <c r="N59" s="55"/>
      <c r="O59" s="114">
        <f t="shared" si="7"/>
        <v>0</v>
      </c>
      <c r="P59" s="208"/>
      <c r="R59" s="171"/>
      <c r="S59" s="171"/>
      <c r="T59" s="171"/>
    </row>
    <row r="60" spans="1:20" ht="24" x14ac:dyDescent="0.25">
      <c r="A60" s="36">
        <v>1119</v>
      </c>
      <c r="B60" s="57" t="s">
        <v>56</v>
      </c>
      <c r="C60" s="58">
        <f t="shared" si="3"/>
        <v>350774</v>
      </c>
      <c r="D60" s="237">
        <f>229892+466</f>
        <v>230358</v>
      </c>
      <c r="E60" s="415"/>
      <c r="F60" s="311">
        <f t="shared" si="4"/>
        <v>230358</v>
      </c>
      <c r="G60" s="237">
        <f>3202+74480-2146+2016+43364</f>
        <v>120916</v>
      </c>
      <c r="H60" s="238">
        <v>-500</v>
      </c>
      <c r="I60" s="110">
        <f t="shared" si="5"/>
        <v>120416</v>
      </c>
      <c r="J60" s="237"/>
      <c r="K60" s="238"/>
      <c r="L60" s="110">
        <f t="shared" si="6"/>
        <v>0</v>
      </c>
      <c r="M60" s="121"/>
      <c r="N60" s="60"/>
      <c r="O60" s="110">
        <f t="shared" si="7"/>
        <v>0</v>
      </c>
      <c r="P60" s="213"/>
      <c r="R60" s="171"/>
      <c r="S60" s="171"/>
      <c r="T60" s="171"/>
    </row>
    <row r="61" spans="1:20" ht="24" x14ac:dyDescent="0.25">
      <c r="A61" s="108">
        <v>1140</v>
      </c>
      <c r="B61" s="57" t="s">
        <v>57</v>
      </c>
      <c r="C61" s="58">
        <f t="shared" si="3"/>
        <v>37865</v>
      </c>
      <c r="D61" s="288">
        <f>SUM(D62:D68)</f>
        <v>29707</v>
      </c>
      <c r="E61" s="137">
        <f>SUM(E62:E68)</f>
        <v>0</v>
      </c>
      <c r="F61" s="311">
        <f t="shared" si="4"/>
        <v>29707</v>
      </c>
      <c r="G61" s="288">
        <f>SUM(G62:G68)</f>
        <v>8158</v>
      </c>
      <c r="H61" s="115">
        <f>SUM(H62:H68)</f>
        <v>0</v>
      </c>
      <c r="I61" s="110">
        <f t="shared" si="5"/>
        <v>8158</v>
      </c>
      <c r="J61" s="288">
        <f>SUM(J62:J68)</f>
        <v>0</v>
      </c>
      <c r="K61" s="115">
        <f>SUM(K62:K68)</f>
        <v>0</v>
      </c>
      <c r="L61" s="110">
        <f t="shared" si="6"/>
        <v>0</v>
      </c>
      <c r="M61" s="131">
        <f>SUM(M62:M68)</f>
        <v>0</v>
      </c>
      <c r="N61" s="109">
        <f>SUM(N62:N68)</f>
        <v>0</v>
      </c>
      <c r="O61" s="110">
        <f t="shared" si="7"/>
        <v>0</v>
      </c>
      <c r="P61" s="213"/>
      <c r="R61" s="171"/>
      <c r="S61" s="171"/>
      <c r="T61" s="171"/>
    </row>
    <row r="62" spans="1:20" x14ac:dyDescent="0.25">
      <c r="A62" s="36">
        <v>1141</v>
      </c>
      <c r="B62" s="57" t="s">
        <v>58</v>
      </c>
      <c r="C62" s="58">
        <f t="shared" si="3"/>
        <v>3748</v>
      </c>
      <c r="D62" s="237">
        <v>3748</v>
      </c>
      <c r="E62" s="415"/>
      <c r="F62" s="311">
        <f t="shared" si="4"/>
        <v>3748</v>
      </c>
      <c r="G62" s="237"/>
      <c r="H62" s="238"/>
      <c r="I62" s="110">
        <f t="shared" si="5"/>
        <v>0</v>
      </c>
      <c r="J62" s="237"/>
      <c r="K62" s="238"/>
      <c r="L62" s="110">
        <f t="shared" si="6"/>
        <v>0</v>
      </c>
      <c r="M62" s="121"/>
      <c r="N62" s="60"/>
      <c r="O62" s="110">
        <f t="shared" si="7"/>
        <v>0</v>
      </c>
      <c r="P62" s="213"/>
      <c r="R62" s="171"/>
      <c r="S62" s="171"/>
      <c r="T62" s="171"/>
    </row>
    <row r="63" spans="1:20" ht="24" x14ac:dyDescent="0.25">
      <c r="A63" s="36">
        <v>1142</v>
      </c>
      <c r="B63" s="57" t="s">
        <v>59</v>
      </c>
      <c r="C63" s="58">
        <f t="shared" si="3"/>
        <v>922</v>
      </c>
      <c r="D63" s="237">
        <v>922</v>
      </c>
      <c r="E63" s="415"/>
      <c r="F63" s="311">
        <f t="shared" si="4"/>
        <v>922</v>
      </c>
      <c r="G63" s="237"/>
      <c r="H63" s="238"/>
      <c r="I63" s="110">
        <f t="shared" si="5"/>
        <v>0</v>
      </c>
      <c r="J63" s="237"/>
      <c r="K63" s="238"/>
      <c r="L63" s="110">
        <f t="shared" si="6"/>
        <v>0</v>
      </c>
      <c r="M63" s="121"/>
      <c r="N63" s="60"/>
      <c r="O63" s="110">
        <f t="shared" si="7"/>
        <v>0</v>
      </c>
      <c r="P63" s="213"/>
      <c r="R63" s="171"/>
      <c r="S63" s="171"/>
      <c r="T63" s="171"/>
    </row>
    <row r="64" spans="1:20" ht="24" x14ac:dyDescent="0.25">
      <c r="A64" s="36">
        <v>1145</v>
      </c>
      <c r="B64" s="57" t="s">
        <v>60</v>
      </c>
      <c r="C64" s="58">
        <f t="shared" si="3"/>
        <v>3973</v>
      </c>
      <c r="D64" s="237">
        <v>1827</v>
      </c>
      <c r="E64" s="415"/>
      <c r="F64" s="311">
        <f t="shared" si="4"/>
        <v>1827</v>
      </c>
      <c r="G64" s="237">
        <v>2146</v>
      </c>
      <c r="H64" s="238"/>
      <c r="I64" s="110">
        <f t="shared" si="5"/>
        <v>2146</v>
      </c>
      <c r="J64" s="237"/>
      <c r="K64" s="238"/>
      <c r="L64" s="110">
        <f t="shared" si="6"/>
        <v>0</v>
      </c>
      <c r="M64" s="121"/>
      <c r="N64" s="60"/>
      <c r="O64" s="110">
        <f t="shared" si="7"/>
        <v>0</v>
      </c>
      <c r="P64" s="213"/>
      <c r="R64" s="171"/>
      <c r="S64" s="171"/>
      <c r="T64" s="171"/>
    </row>
    <row r="65" spans="1:20" ht="24" hidden="1" x14ac:dyDescent="0.25">
      <c r="A65" s="36">
        <v>1146</v>
      </c>
      <c r="B65" s="57" t="s">
        <v>61</v>
      </c>
      <c r="C65" s="58">
        <f t="shared" si="3"/>
        <v>0</v>
      </c>
      <c r="D65" s="237">
        <v>0</v>
      </c>
      <c r="E65" s="415"/>
      <c r="F65" s="311">
        <f t="shared" si="4"/>
        <v>0</v>
      </c>
      <c r="G65" s="237"/>
      <c r="H65" s="238"/>
      <c r="I65" s="110">
        <f t="shared" si="5"/>
        <v>0</v>
      </c>
      <c r="J65" s="237"/>
      <c r="K65" s="238"/>
      <c r="L65" s="110">
        <f t="shared" si="6"/>
        <v>0</v>
      </c>
      <c r="M65" s="121"/>
      <c r="N65" s="60"/>
      <c r="O65" s="110">
        <f t="shared" si="7"/>
        <v>0</v>
      </c>
      <c r="P65" s="213"/>
      <c r="R65" s="171"/>
      <c r="S65" s="171"/>
      <c r="T65" s="171"/>
    </row>
    <row r="66" spans="1:20" x14ac:dyDescent="0.25">
      <c r="A66" s="36">
        <v>1147</v>
      </c>
      <c r="B66" s="57" t="s">
        <v>62</v>
      </c>
      <c r="C66" s="58">
        <f t="shared" si="3"/>
        <v>2886</v>
      </c>
      <c r="D66" s="237">
        <v>2886</v>
      </c>
      <c r="E66" s="415"/>
      <c r="F66" s="311">
        <f t="shared" si="4"/>
        <v>2886</v>
      </c>
      <c r="G66" s="237"/>
      <c r="H66" s="238"/>
      <c r="I66" s="110">
        <f t="shared" si="5"/>
        <v>0</v>
      </c>
      <c r="J66" s="237"/>
      <c r="K66" s="238"/>
      <c r="L66" s="110">
        <f t="shared" si="6"/>
        <v>0</v>
      </c>
      <c r="M66" s="121"/>
      <c r="N66" s="60"/>
      <c r="O66" s="110">
        <f t="shared" si="7"/>
        <v>0</v>
      </c>
      <c r="P66" s="213"/>
      <c r="R66" s="171"/>
      <c r="S66" s="171"/>
      <c r="T66" s="171"/>
    </row>
    <row r="67" spans="1:20" x14ac:dyDescent="0.25">
      <c r="A67" s="36">
        <v>1148</v>
      </c>
      <c r="B67" s="57" t="s">
        <v>63</v>
      </c>
      <c r="C67" s="58">
        <f t="shared" si="3"/>
        <v>19387</v>
      </c>
      <c r="D67" s="237">
        <v>19387</v>
      </c>
      <c r="E67" s="415"/>
      <c r="F67" s="311">
        <f t="shared" si="4"/>
        <v>19387</v>
      </c>
      <c r="G67" s="237"/>
      <c r="H67" s="238"/>
      <c r="I67" s="110">
        <f t="shared" si="5"/>
        <v>0</v>
      </c>
      <c r="J67" s="237"/>
      <c r="K67" s="238"/>
      <c r="L67" s="110">
        <f t="shared" si="6"/>
        <v>0</v>
      </c>
      <c r="M67" s="121"/>
      <c r="N67" s="60"/>
      <c r="O67" s="110">
        <f t="shared" si="7"/>
        <v>0</v>
      </c>
      <c r="P67" s="213"/>
      <c r="R67" s="171"/>
      <c r="S67" s="171"/>
      <c r="T67" s="171"/>
    </row>
    <row r="68" spans="1:20" ht="36" x14ac:dyDescent="0.25">
      <c r="A68" s="36">
        <v>1149</v>
      </c>
      <c r="B68" s="57" t="s">
        <v>64</v>
      </c>
      <c r="C68" s="58">
        <f t="shared" si="3"/>
        <v>6949</v>
      </c>
      <c r="D68" s="237">
        <v>937</v>
      </c>
      <c r="E68" s="415"/>
      <c r="F68" s="311">
        <f t="shared" si="4"/>
        <v>937</v>
      </c>
      <c r="G68" s="237">
        <f>2916+72+3024</f>
        <v>6012</v>
      </c>
      <c r="H68" s="238"/>
      <c r="I68" s="110">
        <f t="shared" si="5"/>
        <v>6012</v>
      </c>
      <c r="J68" s="237"/>
      <c r="K68" s="238"/>
      <c r="L68" s="110">
        <f t="shared" si="6"/>
        <v>0</v>
      </c>
      <c r="M68" s="121"/>
      <c r="N68" s="60"/>
      <c r="O68" s="110">
        <f t="shared" si="7"/>
        <v>0</v>
      </c>
      <c r="P68" s="213"/>
      <c r="R68" s="171"/>
      <c r="S68" s="171"/>
      <c r="T68" s="171"/>
    </row>
    <row r="69" spans="1:20" ht="36" x14ac:dyDescent="0.25">
      <c r="A69" s="105">
        <v>1150</v>
      </c>
      <c r="B69" s="78" t="s">
        <v>65</v>
      </c>
      <c r="C69" s="58">
        <f t="shared" si="3"/>
        <v>1275</v>
      </c>
      <c r="D69" s="289">
        <v>1275</v>
      </c>
      <c r="E69" s="416"/>
      <c r="F69" s="380">
        <f t="shared" si="4"/>
        <v>1275</v>
      </c>
      <c r="G69" s="289"/>
      <c r="H69" s="290"/>
      <c r="I69" s="107">
        <f t="shared" si="5"/>
        <v>0</v>
      </c>
      <c r="J69" s="289"/>
      <c r="K69" s="290"/>
      <c r="L69" s="107">
        <f t="shared" si="6"/>
        <v>0</v>
      </c>
      <c r="M69" s="181"/>
      <c r="N69" s="111"/>
      <c r="O69" s="107">
        <f t="shared" si="7"/>
        <v>0</v>
      </c>
      <c r="P69" s="265"/>
      <c r="R69" s="171"/>
      <c r="S69" s="171"/>
      <c r="T69" s="171"/>
    </row>
    <row r="70" spans="1:20" ht="36" x14ac:dyDescent="0.25">
      <c r="A70" s="44">
        <v>1200</v>
      </c>
      <c r="B70" s="103" t="s">
        <v>66</v>
      </c>
      <c r="C70" s="45">
        <f t="shared" si="3"/>
        <v>125930</v>
      </c>
      <c r="D70" s="227">
        <f>SUM(D71:D72)</f>
        <v>94320</v>
      </c>
      <c r="E70" s="412">
        <f>SUM(E71:E72)</f>
        <v>0</v>
      </c>
      <c r="F70" s="375">
        <f t="shared" si="4"/>
        <v>94320</v>
      </c>
      <c r="G70" s="227">
        <f>SUM(G71:G72)</f>
        <v>31110</v>
      </c>
      <c r="H70" s="104">
        <f>SUM(H71:H72)</f>
        <v>500</v>
      </c>
      <c r="I70" s="112">
        <f t="shared" si="5"/>
        <v>31610</v>
      </c>
      <c r="J70" s="227">
        <f>SUM(J71:J72)</f>
        <v>0</v>
      </c>
      <c r="K70" s="104">
        <f>SUM(K71:K72)</f>
        <v>0</v>
      </c>
      <c r="L70" s="112">
        <f t="shared" si="6"/>
        <v>0</v>
      </c>
      <c r="M70" s="119">
        <f>SUM(M71:M72)</f>
        <v>0</v>
      </c>
      <c r="N70" s="50">
        <f>SUM(N71:N72)</f>
        <v>0</v>
      </c>
      <c r="O70" s="112">
        <f t="shared" si="7"/>
        <v>0</v>
      </c>
      <c r="P70" s="225"/>
      <c r="R70" s="171"/>
      <c r="S70" s="171"/>
      <c r="T70" s="171"/>
    </row>
    <row r="71" spans="1:20" ht="24" x14ac:dyDescent="0.25">
      <c r="A71" s="164">
        <v>1210</v>
      </c>
      <c r="B71" s="52" t="s">
        <v>67</v>
      </c>
      <c r="C71" s="53">
        <f t="shared" si="3"/>
        <v>96270</v>
      </c>
      <c r="D71" s="231">
        <f>66932+110-1682</f>
        <v>65360</v>
      </c>
      <c r="E71" s="414"/>
      <c r="F71" s="376">
        <f t="shared" si="4"/>
        <v>65360</v>
      </c>
      <c r="G71" s="231">
        <f>756+18281+493+11380</f>
        <v>30910</v>
      </c>
      <c r="H71" s="232"/>
      <c r="I71" s="114">
        <f t="shared" si="5"/>
        <v>30910</v>
      </c>
      <c r="J71" s="231"/>
      <c r="K71" s="232"/>
      <c r="L71" s="114">
        <f t="shared" si="6"/>
        <v>0</v>
      </c>
      <c r="M71" s="179"/>
      <c r="N71" s="55"/>
      <c r="O71" s="114">
        <f t="shared" si="7"/>
        <v>0</v>
      </c>
      <c r="P71" s="208"/>
      <c r="R71" s="171"/>
      <c r="S71" s="171"/>
      <c r="T71" s="171"/>
    </row>
    <row r="72" spans="1:20" ht="24" x14ac:dyDescent="0.25">
      <c r="A72" s="108">
        <v>1220</v>
      </c>
      <c r="B72" s="57" t="s">
        <v>68</v>
      </c>
      <c r="C72" s="58">
        <f t="shared" si="3"/>
        <v>29660</v>
      </c>
      <c r="D72" s="288">
        <f>SUM(D73:D77)</f>
        <v>28960</v>
      </c>
      <c r="E72" s="137">
        <f>SUM(E73:E77)</f>
        <v>0</v>
      </c>
      <c r="F72" s="311">
        <f t="shared" si="4"/>
        <v>28960</v>
      </c>
      <c r="G72" s="288">
        <f>SUM(G73:G77)</f>
        <v>200</v>
      </c>
      <c r="H72" s="115">
        <f>SUM(H73:H77)</f>
        <v>500</v>
      </c>
      <c r="I72" s="110">
        <f t="shared" si="5"/>
        <v>700</v>
      </c>
      <c r="J72" s="288">
        <f>SUM(J73:J77)</f>
        <v>0</v>
      </c>
      <c r="K72" s="115">
        <f>SUM(K73:K77)</f>
        <v>0</v>
      </c>
      <c r="L72" s="110">
        <f t="shared" si="6"/>
        <v>0</v>
      </c>
      <c r="M72" s="131">
        <f>SUM(M73:M77)</f>
        <v>0</v>
      </c>
      <c r="N72" s="109">
        <f>SUM(N73:N77)</f>
        <v>0</v>
      </c>
      <c r="O72" s="110">
        <f t="shared" si="7"/>
        <v>0</v>
      </c>
      <c r="P72" s="213"/>
      <c r="R72" s="171"/>
      <c r="S72" s="171"/>
      <c r="T72" s="171"/>
    </row>
    <row r="73" spans="1:20" ht="60" x14ac:dyDescent="0.25">
      <c r="A73" s="36">
        <v>1221</v>
      </c>
      <c r="B73" s="57" t="s">
        <v>69</v>
      </c>
      <c r="C73" s="58">
        <f t="shared" si="3"/>
        <v>16426</v>
      </c>
      <c r="D73" s="237">
        <f>10736+4990</f>
        <v>15726</v>
      </c>
      <c r="E73" s="415"/>
      <c r="F73" s="311">
        <f t="shared" si="4"/>
        <v>15726</v>
      </c>
      <c r="G73" s="237">
        <f>100+100</f>
        <v>200</v>
      </c>
      <c r="H73" s="238">
        <v>500</v>
      </c>
      <c r="I73" s="110">
        <f t="shared" si="5"/>
        <v>700</v>
      </c>
      <c r="J73" s="237"/>
      <c r="K73" s="238"/>
      <c r="L73" s="110">
        <f t="shared" si="6"/>
        <v>0</v>
      </c>
      <c r="M73" s="121"/>
      <c r="N73" s="60"/>
      <c r="O73" s="110">
        <f t="shared" si="7"/>
        <v>0</v>
      </c>
      <c r="P73" s="213"/>
      <c r="R73" s="171"/>
      <c r="S73" s="171"/>
      <c r="T73" s="171"/>
    </row>
    <row r="74" spans="1:20" hidden="1" x14ac:dyDescent="0.25">
      <c r="A74" s="36">
        <v>1223</v>
      </c>
      <c r="B74" s="57" t="s">
        <v>70</v>
      </c>
      <c r="C74" s="58">
        <f t="shared" si="3"/>
        <v>0</v>
      </c>
      <c r="D74" s="237"/>
      <c r="E74" s="415"/>
      <c r="F74" s="311">
        <f t="shared" si="4"/>
        <v>0</v>
      </c>
      <c r="G74" s="237"/>
      <c r="H74" s="238"/>
      <c r="I74" s="110">
        <f t="shared" si="5"/>
        <v>0</v>
      </c>
      <c r="J74" s="237"/>
      <c r="K74" s="238"/>
      <c r="L74" s="110">
        <f t="shared" si="6"/>
        <v>0</v>
      </c>
      <c r="M74" s="121"/>
      <c r="N74" s="60"/>
      <c r="O74" s="110">
        <f t="shared" si="7"/>
        <v>0</v>
      </c>
      <c r="P74" s="213"/>
      <c r="R74" s="171"/>
      <c r="S74" s="171"/>
      <c r="T74" s="171"/>
    </row>
    <row r="75" spans="1:20" hidden="1" x14ac:dyDescent="0.25">
      <c r="A75" s="36">
        <v>1225</v>
      </c>
      <c r="B75" s="57" t="s">
        <v>71</v>
      </c>
      <c r="C75" s="58">
        <f t="shared" si="3"/>
        <v>0</v>
      </c>
      <c r="D75" s="237"/>
      <c r="E75" s="415"/>
      <c r="F75" s="311">
        <f t="shared" si="4"/>
        <v>0</v>
      </c>
      <c r="G75" s="237"/>
      <c r="H75" s="238"/>
      <c r="I75" s="110">
        <f t="shared" si="5"/>
        <v>0</v>
      </c>
      <c r="J75" s="237"/>
      <c r="K75" s="238"/>
      <c r="L75" s="110">
        <f t="shared" si="6"/>
        <v>0</v>
      </c>
      <c r="M75" s="121"/>
      <c r="N75" s="60"/>
      <c r="O75" s="110">
        <f t="shared" si="7"/>
        <v>0</v>
      </c>
      <c r="P75" s="213"/>
      <c r="R75" s="171"/>
      <c r="S75" s="171"/>
      <c r="T75" s="171"/>
    </row>
    <row r="76" spans="1:20" ht="36" x14ac:dyDescent="0.25">
      <c r="A76" s="36">
        <v>1227</v>
      </c>
      <c r="B76" s="57" t="s">
        <v>72</v>
      </c>
      <c r="C76" s="58">
        <f t="shared" si="3"/>
        <v>12806</v>
      </c>
      <c r="D76" s="237">
        <v>12806</v>
      </c>
      <c r="E76" s="415"/>
      <c r="F76" s="311">
        <f t="shared" si="4"/>
        <v>12806</v>
      </c>
      <c r="G76" s="237"/>
      <c r="H76" s="238"/>
      <c r="I76" s="110">
        <f t="shared" si="5"/>
        <v>0</v>
      </c>
      <c r="J76" s="237"/>
      <c r="K76" s="238"/>
      <c r="L76" s="110">
        <f t="shared" si="6"/>
        <v>0</v>
      </c>
      <c r="M76" s="121"/>
      <c r="N76" s="60"/>
      <c r="O76" s="110">
        <f t="shared" si="7"/>
        <v>0</v>
      </c>
      <c r="P76" s="213"/>
      <c r="R76" s="171"/>
      <c r="S76" s="171"/>
      <c r="T76" s="171"/>
    </row>
    <row r="77" spans="1:20" ht="60" x14ac:dyDescent="0.25">
      <c r="A77" s="36">
        <v>1228</v>
      </c>
      <c r="B77" s="57" t="s">
        <v>73</v>
      </c>
      <c r="C77" s="58">
        <f t="shared" si="3"/>
        <v>428</v>
      </c>
      <c r="D77" s="237">
        <v>428</v>
      </c>
      <c r="E77" s="415"/>
      <c r="F77" s="311">
        <f t="shared" si="4"/>
        <v>428</v>
      </c>
      <c r="G77" s="237"/>
      <c r="H77" s="238"/>
      <c r="I77" s="110">
        <f t="shared" si="5"/>
        <v>0</v>
      </c>
      <c r="J77" s="237"/>
      <c r="K77" s="238"/>
      <c r="L77" s="110">
        <f t="shared" si="6"/>
        <v>0</v>
      </c>
      <c r="M77" s="121"/>
      <c r="N77" s="60"/>
      <c r="O77" s="110">
        <f t="shared" si="7"/>
        <v>0</v>
      </c>
      <c r="P77" s="213"/>
      <c r="R77" s="171"/>
      <c r="S77" s="171"/>
      <c r="T77" s="171"/>
    </row>
    <row r="78" spans="1:20" x14ac:dyDescent="0.25">
      <c r="A78" s="99">
        <v>2000</v>
      </c>
      <c r="B78" s="99" t="s">
        <v>74</v>
      </c>
      <c r="C78" s="100">
        <f t="shared" si="3"/>
        <v>93106</v>
      </c>
      <c r="D78" s="280">
        <f>SUM(D79,D86,D133,D167,D168,D175)</f>
        <v>71610</v>
      </c>
      <c r="E78" s="411">
        <f>SUM(E79,E86,E133,E167,E168,E175)</f>
        <v>0</v>
      </c>
      <c r="F78" s="385">
        <f t="shared" si="4"/>
        <v>71610</v>
      </c>
      <c r="G78" s="280">
        <f>SUM(G79,G86,G133,G167,G168,G175)</f>
        <v>0</v>
      </c>
      <c r="H78" s="282">
        <f>SUM(H79,H86,H133,H167,H168,H175)</f>
        <v>0</v>
      </c>
      <c r="I78" s="102">
        <f t="shared" si="5"/>
        <v>0</v>
      </c>
      <c r="J78" s="280">
        <f>SUM(J79,J86,J133,J167,J168,J175)</f>
        <v>21496</v>
      </c>
      <c r="K78" s="282">
        <f>SUM(K79,K86,K133,K167,K168,K175)</f>
        <v>0</v>
      </c>
      <c r="L78" s="102">
        <f t="shared" si="6"/>
        <v>21496</v>
      </c>
      <c r="M78" s="133">
        <f>SUM(M79,M86,M133,M167,M168,M175)</f>
        <v>0</v>
      </c>
      <c r="N78" s="101">
        <f>SUM(N79,N86,N133,N167,N168,N175)</f>
        <v>0</v>
      </c>
      <c r="O78" s="102">
        <f t="shared" si="7"/>
        <v>0</v>
      </c>
      <c r="P78" s="366"/>
      <c r="R78" s="171"/>
      <c r="S78" s="171"/>
      <c r="T78" s="171"/>
    </row>
    <row r="79" spans="1:20" ht="24" hidden="1" x14ac:dyDescent="0.25">
      <c r="A79" s="44">
        <v>2100</v>
      </c>
      <c r="B79" s="103" t="s">
        <v>75</v>
      </c>
      <c r="C79" s="45">
        <f t="shared" si="3"/>
        <v>0</v>
      </c>
      <c r="D79" s="227">
        <f>SUM(D80,D83)</f>
        <v>0</v>
      </c>
      <c r="E79" s="412">
        <f>SUM(E80,E83)</f>
        <v>0</v>
      </c>
      <c r="F79" s="375">
        <f t="shared" si="4"/>
        <v>0</v>
      </c>
      <c r="G79" s="227">
        <f>SUM(G80,G83)</f>
        <v>0</v>
      </c>
      <c r="H79" s="104">
        <f>SUM(H80,H83)</f>
        <v>0</v>
      </c>
      <c r="I79" s="112">
        <f t="shared" si="5"/>
        <v>0</v>
      </c>
      <c r="J79" s="227">
        <f>SUM(J80,J83)</f>
        <v>0</v>
      </c>
      <c r="K79" s="104">
        <f>SUM(K80,K83)</f>
        <v>0</v>
      </c>
      <c r="L79" s="112">
        <f t="shared" si="6"/>
        <v>0</v>
      </c>
      <c r="M79" s="119">
        <f>SUM(M80,M83)</f>
        <v>0</v>
      </c>
      <c r="N79" s="50">
        <f>SUM(N80,N83)</f>
        <v>0</v>
      </c>
      <c r="O79" s="112">
        <f t="shared" si="7"/>
        <v>0</v>
      </c>
      <c r="P79" s="225"/>
      <c r="R79" s="171"/>
      <c r="S79" s="171"/>
      <c r="T79" s="171"/>
    </row>
    <row r="80" spans="1:20" ht="24" hidden="1" x14ac:dyDescent="0.25">
      <c r="A80" s="164">
        <v>2110</v>
      </c>
      <c r="B80" s="52" t="s">
        <v>76</v>
      </c>
      <c r="C80" s="53">
        <f t="shared" si="3"/>
        <v>0</v>
      </c>
      <c r="D80" s="291">
        <f>SUM(D81:D82)</f>
        <v>0</v>
      </c>
      <c r="E80" s="136">
        <f>SUM(E81:E82)</f>
        <v>0</v>
      </c>
      <c r="F80" s="376">
        <f t="shared" si="4"/>
        <v>0</v>
      </c>
      <c r="G80" s="291">
        <f>SUM(G81:G82)</f>
        <v>0</v>
      </c>
      <c r="H80" s="292">
        <f>SUM(H81:H82)</f>
        <v>0</v>
      </c>
      <c r="I80" s="114">
        <f t="shared" si="5"/>
        <v>0</v>
      </c>
      <c r="J80" s="291">
        <f>SUM(J81:J82)</f>
        <v>0</v>
      </c>
      <c r="K80" s="292">
        <f>SUM(K81:K82)</f>
        <v>0</v>
      </c>
      <c r="L80" s="114">
        <f t="shared" si="6"/>
        <v>0</v>
      </c>
      <c r="M80" s="135">
        <f>SUM(M81:M82)</f>
        <v>0</v>
      </c>
      <c r="N80" s="113">
        <f>SUM(N81:N82)</f>
        <v>0</v>
      </c>
      <c r="O80" s="114">
        <f t="shared" si="7"/>
        <v>0</v>
      </c>
      <c r="P80" s="208"/>
      <c r="R80" s="171"/>
      <c r="S80" s="171"/>
      <c r="T80" s="171"/>
    </row>
    <row r="81" spans="1:20" hidden="1" x14ac:dyDescent="0.25">
      <c r="A81" s="36">
        <v>2111</v>
      </c>
      <c r="B81" s="57" t="s">
        <v>77</v>
      </c>
      <c r="C81" s="58">
        <f t="shared" si="3"/>
        <v>0</v>
      </c>
      <c r="D81" s="237"/>
      <c r="E81" s="415"/>
      <c r="F81" s="311">
        <f t="shared" si="4"/>
        <v>0</v>
      </c>
      <c r="G81" s="237"/>
      <c r="H81" s="238"/>
      <c r="I81" s="110">
        <f t="shared" si="5"/>
        <v>0</v>
      </c>
      <c r="J81" s="237"/>
      <c r="K81" s="238"/>
      <c r="L81" s="110">
        <f t="shared" si="6"/>
        <v>0</v>
      </c>
      <c r="M81" s="121"/>
      <c r="N81" s="60"/>
      <c r="O81" s="110">
        <f t="shared" si="7"/>
        <v>0</v>
      </c>
      <c r="P81" s="213"/>
      <c r="R81" s="171"/>
      <c r="S81" s="171"/>
      <c r="T81" s="171"/>
    </row>
    <row r="82" spans="1:20" ht="24" hidden="1" x14ac:dyDescent="0.25">
      <c r="A82" s="36">
        <v>2112</v>
      </c>
      <c r="B82" s="57" t="s">
        <v>78</v>
      </c>
      <c r="C82" s="58">
        <f t="shared" si="3"/>
        <v>0</v>
      </c>
      <c r="D82" s="237"/>
      <c r="E82" s="415"/>
      <c r="F82" s="311">
        <f t="shared" si="4"/>
        <v>0</v>
      </c>
      <c r="G82" s="237"/>
      <c r="H82" s="238"/>
      <c r="I82" s="110">
        <f t="shared" si="5"/>
        <v>0</v>
      </c>
      <c r="J82" s="237"/>
      <c r="K82" s="238"/>
      <c r="L82" s="110">
        <f t="shared" si="6"/>
        <v>0</v>
      </c>
      <c r="M82" s="121"/>
      <c r="N82" s="60"/>
      <c r="O82" s="110">
        <f t="shared" si="7"/>
        <v>0</v>
      </c>
      <c r="P82" s="213"/>
      <c r="R82" s="171"/>
      <c r="S82" s="171"/>
      <c r="T82" s="171"/>
    </row>
    <row r="83" spans="1:20" ht="24" hidden="1" x14ac:dyDescent="0.25">
      <c r="A83" s="108">
        <v>2120</v>
      </c>
      <c r="B83" s="57" t="s">
        <v>79</v>
      </c>
      <c r="C83" s="58">
        <f t="shared" si="3"/>
        <v>0</v>
      </c>
      <c r="D83" s="288">
        <f>SUM(D84:D85)</f>
        <v>0</v>
      </c>
      <c r="E83" s="137">
        <f>SUM(E84:E85)</f>
        <v>0</v>
      </c>
      <c r="F83" s="311">
        <f t="shared" si="4"/>
        <v>0</v>
      </c>
      <c r="G83" s="288">
        <f>SUM(G84:G85)</f>
        <v>0</v>
      </c>
      <c r="H83" s="115">
        <f>SUM(H84:H85)</f>
        <v>0</v>
      </c>
      <c r="I83" s="110">
        <f t="shared" si="5"/>
        <v>0</v>
      </c>
      <c r="J83" s="288">
        <f>SUM(J84:J85)</f>
        <v>0</v>
      </c>
      <c r="K83" s="115">
        <f>SUM(K84:K85)</f>
        <v>0</v>
      </c>
      <c r="L83" s="110">
        <f t="shared" si="6"/>
        <v>0</v>
      </c>
      <c r="M83" s="131">
        <f>SUM(M84:M85)</f>
        <v>0</v>
      </c>
      <c r="N83" s="109">
        <f>SUM(N84:N85)</f>
        <v>0</v>
      </c>
      <c r="O83" s="110">
        <f t="shared" si="7"/>
        <v>0</v>
      </c>
      <c r="P83" s="213"/>
      <c r="R83" s="171"/>
      <c r="S83" s="171"/>
      <c r="T83" s="171"/>
    </row>
    <row r="84" spans="1:20" hidden="1" x14ac:dyDescent="0.25">
      <c r="A84" s="36">
        <v>2121</v>
      </c>
      <c r="B84" s="57" t="s">
        <v>77</v>
      </c>
      <c r="C84" s="58">
        <f t="shared" si="3"/>
        <v>0</v>
      </c>
      <c r="D84" s="237"/>
      <c r="E84" s="415"/>
      <c r="F84" s="311">
        <f t="shared" si="4"/>
        <v>0</v>
      </c>
      <c r="G84" s="237"/>
      <c r="H84" s="238"/>
      <c r="I84" s="110">
        <f t="shared" si="5"/>
        <v>0</v>
      </c>
      <c r="J84" s="237"/>
      <c r="K84" s="238"/>
      <c r="L84" s="110">
        <f t="shared" si="6"/>
        <v>0</v>
      </c>
      <c r="M84" s="121"/>
      <c r="N84" s="60"/>
      <c r="O84" s="110">
        <f t="shared" si="7"/>
        <v>0</v>
      </c>
      <c r="P84" s="213"/>
      <c r="R84" s="171"/>
      <c r="S84" s="171"/>
      <c r="T84" s="171"/>
    </row>
    <row r="85" spans="1:20" ht="24" hidden="1" x14ac:dyDescent="0.25">
      <c r="A85" s="36">
        <v>2122</v>
      </c>
      <c r="B85" s="57" t="s">
        <v>78</v>
      </c>
      <c r="C85" s="58">
        <f t="shared" si="3"/>
        <v>0</v>
      </c>
      <c r="D85" s="237"/>
      <c r="E85" s="415"/>
      <c r="F85" s="311">
        <f t="shared" si="4"/>
        <v>0</v>
      </c>
      <c r="G85" s="237"/>
      <c r="H85" s="238"/>
      <c r="I85" s="110">
        <f t="shared" si="5"/>
        <v>0</v>
      </c>
      <c r="J85" s="237"/>
      <c r="K85" s="238"/>
      <c r="L85" s="110">
        <f t="shared" si="6"/>
        <v>0</v>
      </c>
      <c r="M85" s="121"/>
      <c r="N85" s="60"/>
      <c r="O85" s="110">
        <f t="shared" si="7"/>
        <v>0</v>
      </c>
      <c r="P85" s="213"/>
      <c r="R85" s="171"/>
      <c r="S85" s="171"/>
      <c r="T85" s="171"/>
    </row>
    <row r="86" spans="1:20" x14ac:dyDescent="0.25">
      <c r="A86" s="44">
        <v>2200</v>
      </c>
      <c r="B86" s="103" t="s">
        <v>80</v>
      </c>
      <c r="C86" s="293">
        <f t="shared" si="3"/>
        <v>59633</v>
      </c>
      <c r="D86" s="227">
        <f>SUM(D87,D92,D98,D106,D115,D119,D125,D131)</f>
        <v>58566</v>
      </c>
      <c r="E86" s="412">
        <f>SUM(E87,E92,E98,E106,E115,E119,E125,E131)</f>
        <v>0</v>
      </c>
      <c r="F86" s="375">
        <f t="shared" si="4"/>
        <v>58566</v>
      </c>
      <c r="G86" s="227">
        <f>SUM(G87,G92,G98,G106,G115,G119,G125,G131)</f>
        <v>0</v>
      </c>
      <c r="H86" s="104">
        <f>SUM(H87,H92,H98,H106,H115,H119,H125,H131)</f>
        <v>0</v>
      </c>
      <c r="I86" s="112">
        <f t="shared" si="5"/>
        <v>0</v>
      </c>
      <c r="J86" s="227">
        <f>SUM(J87,J92,J98,J106,J115,J119,J125,J131)</f>
        <v>1067</v>
      </c>
      <c r="K86" s="104">
        <f>SUM(K87,K92,K98,K106,K115,K119,K125,K131)</f>
        <v>0</v>
      </c>
      <c r="L86" s="112">
        <f t="shared" si="6"/>
        <v>1067</v>
      </c>
      <c r="M86" s="173">
        <f>SUM(M87,M92,M98,M106,M115,M119,M125,M131)</f>
        <v>0</v>
      </c>
      <c r="N86" s="158">
        <f>SUM(N87,N92,N98,N106,N115,N119,N125,N131)</f>
        <v>0</v>
      </c>
      <c r="O86" s="159">
        <f t="shared" si="7"/>
        <v>0</v>
      </c>
      <c r="P86" s="294"/>
      <c r="R86" s="171"/>
      <c r="S86" s="171"/>
      <c r="T86" s="171"/>
    </row>
    <row r="87" spans="1:20" ht="24" x14ac:dyDescent="0.25">
      <c r="A87" s="105">
        <v>2210</v>
      </c>
      <c r="B87" s="78" t="s">
        <v>81</v>
      </c>
      <c r="C87" s="82">
        <f t="shared" si="3"/>
        <v>1178</v>
      </c>
      <c r="D87" s="127">
        <f>SUM(D88:D91)</f>
        <v>1178</v>
      </c>
      <c r="E87" s="413">
        <f>SUM(E88:E91)</f>
        <v>0</v>
      </c>
      <c r="F87" s="380">
        <f t="shared" si="4"/>
        <v>1178</v>
      </c>
      <c r="G87" s="127">
        <f>SUM(G88:G91)</f>
        <v>0</v>
      </c>
      <c r="H87" s="172">
        <f>SUM(H88:H91)</f>
        <v>0</v>
      </c>
      <c r="I87" s="107">
        <f t="shared" si="5"/>
        <v>0</v>
      </c>
      <c r="J87" s="127">
        <f>SUM(J88:J91)</f>
        <v>0</v>
      </c>
      <c r="K87" s="172">
        <f>SUM(K88:K91)</f>
        <v>0</v>
      </c>
      <c r="L87" s="107">
        <f t="shared" si="6"/>
        <v>0</v>
      </c>
      <c r="M87" s="132">
        <f>SUM(M88:M91)</f>
        <v>0</v>
      </c>
      <c r="N87" s="106">
        <f>SUM(N88:N91)</f>
        <v>0</v>
      </c>
      <c r="O87" s="107">
        <f t="shared" si="7"/>
        <v>0</v>
      </c>
      <c r="P87" s="265"/>
      <c r="R87" s="171"/>
      <c r="S87" s="171"/>
      <c r="T87" s="171"/>
    </row>
    <row r="88" spans="1:20" ht="24" hidden="1" x14ac:dyDescent="0.25">
      <c r="A88" s="32">
        <v>2211</v>
      </c>
      <c r="B88" s="52" t="s">
        <v>82</v>
      </c>
      <c r="C88" s="58">
        <f t="shared" si="3"/>
        <v>0</v>
      </c>
      <c r="D88" s="231"/>
      <c r="E88" s="414"/>
      <c r="F88" s="376">
        <f t="shared" si="4"/>
        <v>0</v>
      </c>
      <c r="G88" s="231"/>
      <c r="H88" s="232"/>
      <c r="I88" s="114">
        <f t="shared" si="5"/>
        <v>0</v>
      </c>
      <c r="J88" s="231"/>
      <c r="K88" s="232"/>
      <c r="L88" s="114">
        <f t="shared" si="6"/>
        <v>0</v>
      </c>
      <c r="M88" s="179"/>
      <c r="N88" s="55"/>
      <c r="O88" s="114">
        <f t="shared" si="7"/>
        <v>0</v>
      </c>
      <c r="P88" s="208"/>
      <c r="R88" s="171"/>
      <c r="S88" s="171"/>
      <c r="T88" s="171"/>
    </row>
    <row r="89" spans="1:20" ht="36" x14ac:dyDescent="0.25">
      <c r="A89" s="36">
        <v>2212</v>
      </c>
      <c r="B89" s="57" t="s">
        <v>83</v>
      </c>
      <c r="C89" s="58">
        <f t="shared" si="3"/>
        <v>904</v>
      </c>
      <c r="D89" s="237">
        <v>904</v>
      </c>
      <c r="E89" s="415"/>
      <c r="F89" s="311">
        <f t="shared" si="4"/>
        <v>904</v>
      </c>
      <c r="G89" s="237"/>
      <c r="H89" s="238"/>
      <c r="I89" s="110">
        <f t="shared" si="5"/>
        <v>0</v>
      </c>
      <c r="J89" s="237"/>
      <c r="K89" s="238"/>
      <c r="L89" s="110">
        <f t="shared" si="6"/>
        <v>0</v>
      </c>
      <c r="M89" s="121"/>
      <c r="N89" s="60"/>
      <c r="O89" s="110">
        <f t="shared" si="7"/>
        <v>0</v>
      </c>
      <c r="P89" s="213"/>
      <c r="R89" s="171"/>
      <c r="S89" s="171"/>
      <c r="T89" s="171"/>
    </row>
    <row r="90" spans="1:20" ht="24" x14ac:dyDescent="0.25">
      <c r="A90" s="36">
        <v>2214</v>
      </c>
      <c r="B90" s="57" t="s">
        <v>84</v>
      </c>
      <c r="C90" s="58">
        <f t="shared" si="3"/>
        <v>230</v>
      </c>
      <c r="D90" s="237">
        <v>230</v>
      </c>
      <c r="E90" s="415"/>
      <c r="F90" s="311">
        <f t="shared" si="4"/>
        <v>230</v>
      </c>
      <c r="G90" s="237"/>
      <c r="H90" s="238"/>
      <c r="I90" s="110">
        <f t="shared" si="5"/>
        <v>0</v>
      </c>
      <c r="J90" s="237"/>
      <c r="K90" s="238"/>
      <c r="L90" s="110">
        <f t="shared" si="6"/>
        <v>0</v>
      </c>
      <c r="M90" s="121"/>
      <c r="N90" s="60"/>
      <c r="O90" s="110">
        <f t="shared" si="7"/>
        <v>0</v>
      </c>
      <c r="P90" s="213"/>
      <c r="R90" s="171"/>
      <c r="S90" s="171"/>
      <c r="T90" s="171"/>
    </row>
    <row r="91" spans="1:20" x14ac:dyDescent="0.25">
      <c r="A91" s="36">
        <v>2219</v>
      </c>
      <c r="B91" s="57" t="s">
        <v>85</v>
      </c>
      <c r="C91" s="58">
        <f t="shared" si="3"/>
        <v>44</v>
      </c>
      <c r="D91" s="237">
        <v>44</v>
      </c>
      <c r="E91" s="415"/>
      <c r="F91" s="311">
        <f t="shared" si="4"/>
        <v>44</v>
      </c>
      <c r="G91" s="237"/>
      <c r="H91" s="238"/>
      <c r="I91" s="110">
        <f t="shared" si="5"/>
        <v>0</v>
      </c>
      <c r="J91" s="237"/>
      <c r="K91" s="238"/>
      <c r="L91" s="110">
        <f t="shared" si="6"/>
        <v>0</v>
      </c>
      <c r="M91" s="121"/>
      <c r="N91" s="60"/>
      <c r="O91" s="110">
        <f t="shared" si="7"/>
        <v>0</v>
      </c>
      <c r="P91" s="213"/>
      <c r="R91" s="171"/>
      <c r="S91" s="171"/>
      <c r="T91" s="171"/>
    </row>
    <row r="92" spans="1:20" ht="24" x14ac:dyDescent="0.25">
      <c r="A92" s="108">
        <v>2220</v>
      </c>
      <c r="B92" s="57" t="s">
        <v>86</v>
      </c>
      <c r="C92" s="58">
        <f t="shared" si="3"/>
        <v>47339</v>
      </c>
      <c r="D92" s="288">
        <f>SUM(D93:D97)</f>
        <v>47339</v>
      </c>
      <c r="E92" s="137">
        <f>SUM(E93:E97)</f>
        <v>0</v>
      </c>
      <c r="F92" s="311">
        <f t="shared" si="4"/>
        <v>47339</v>
      </c>
      <c r="G92" s="288">
        <f>SUM(G93:G97)</f>
        <v>0</v>
      </c>
      <c r="H92" s="115">
        <f>SUM(H93:H97)</f>
        <v>0</v>
      </c>
      <c r="I92" s="110">
        <f t="shared" si="5"/>
        <v>0</v>
      </c>
      <c r="J92" s="288">
        <f>SUM(J93:J97)</f>
        <v>0</v>
      </c>
      <c r="K92" s="115">
        <f>SUM(K93:K97)</f>
        <v>0</v>
      </c>
      <c r="L92" s="110">
        <f t="shared" si="6"/>
        <v>0</v>
      </c>
      <c r="M92" s="131">
        <f>SUM(M93:M97)</f>
        <v>0</v>
      </c>
      <c r="N92" s="109">
        <f>SUM(N93:N97)</f>
        <v>0</v>
      </c>
      <c r="O92" s="110">
        <f t="shared" si="7"/>
        <v>0</v>
      </c>
      <c r="P92" s="213"/>
      <c r="R92" s="171"/>
      <c r="S92" s="171"/>
      <c r="T92" s="171"/>
    </row>
    <row r="93" spans="1:20" x14ac:dyDescent="0.25">
      <c r="A93" s="36">
        <v>2221</v>
      </c>
      <c r="B93" s="57" t="s">
        <v>87</v>
      </c>
      <c r="C93" s="58">
        <f t="shared" si="3"/>
        <v>32844</v>
      </c>
      <c r="D93" s="237">
        <v>32844</v>
      </c>
      <c r="E93" s="415"/>
      <c r="F93" s="311">
        <f t="shared" si="4"/>
        <v>32844</v>
      </c>
      <c r="G93" s="237"/>
      <c r="H93" s="238"/>
      <c r="I93" s="110">
        <f t="shared" si="5"/>
        <v>0</v>
      </c>
      <c r="J93" s="237"/>
      <c r="K93" s="238"/>
      <c r="L93" s="110">
        <f t="shared" si="6"/>
        <v>0</v>
      </c>
      <c r="M93" s="121"/>
      <c r="N93" s="60"/>
      <c r="O93" s="110">
        <f t="shared" si="7"/>
        <v>0</v>
      </c>
      <c r="P93" s="213"/>
      <c r="R93" s="171"/>
      <c r="S93" s="171"/>
      <c r="T93" s="171"/>
    </row>
    <row r="94" spans="1:20" x14ac:dyDescent="0.25">
      <c r="A94" s="36">
        <v>2222</v>
      </c>
      <c r="B94" s="57" t="s">
        <v>88</v>
      </c>
      <c r="C94" s="58">
        <f t="shared" si="3"/>
        <v>5739</v>
      </c>
      <c r="D94" s="237">
        <v>5739</v>
      </c>
      <c r="E94" s="415"/>
      <c r="F94" s="311">
        <f t="shared" si="4"/>
        <v>5739</v>
      </c>
      <c r="G94" s="237"/>
      <c r="H94" s="238"/>
      <c r="I94" s="110">
        <f t="shared" si="5"/>
        <v>0</v>
      </c>
      <c r="J94" s="237"/>
      <c r="K94" s="238"/>
      <c r="L94" s="110">
        <f t="shared" si="6"/>
        <v>0</v>
      </c>
      <c r="M94" s="121"/>
      <c r="N94" s="60"/>
      <c r="O94" s="110">
        <f t="shared" si="7"/>
        <v>0</v>
      </c>
      <c r="P94" s="213"/>
      <c r="R94" s="171"/>
      <c r="S94" s="171"/>
      <c r="T94" s="171"/>
    </row>
    <row r="95" spans="1:20" x14ac:dyDescent="0.25">
      <c r="A95" s="36">
        <v>2223</v>
      </c>
      <c r="B95" s="57" t="s">
        <v>89</v>
      </c>
      <c r="C95" s="58">
        <f t="shared" si="3"/>
        <v>7583</v>
      </c>
      <c r="D95" s="237">
        <v>7583</v>
      </c>
      <c r="E95" s="415"/>
      <c r="F95" s="311">
        <f t="shared" si="4"/>
        <v>7583</v>
      </c>
      <c r="G95" s="237"/>
      <c r="H95" s="238"/>
      <c r="I95" s="110">
        <f t="shared" si="5"/>
        <v>0</v>
      </c>
      <c r="J95" s="237"/>
      <c r="K95" s="238"/>
      <c r="L95" s="110">
        <f t="shared" si="6"/>
        <v>0</v>
      </c>
      <c r="M95" s="121"/>
      <c r="N95" s="60"/>
      <c r="O95" s="110">
        <f t="shared" si="7"/>
        <v>0</v>
      </c>
      <c r="P95" s="213"/>
      <c r="R95" s="171"/>
      <c r="S95" s="171"/>
      <c r="T95" s="171"/>
    </row>
    <row r="96" spans="1:20" ht="48" x14ac:dyDescent="0.25">
      <c r="A96" s="36">
        <v>2224</v>
      </c>
      <c r="B96" s="57" t="s">
        <v>90</v>
      </c>
      <c r="C96" s="58">
        <f t="shared" si="3"/>
        <v>1173</v>
      </c>
      <c r="D96" s="237">
        <v>1173</v>
      </c>
      <c r="E96" s="415"/>
      <c r="F96" s="311">
        <f t="shared" si="4"/>
        <v>1173</v>
      </c>
      <c r="G96" s="237"/>
      <c r="H96" s="238"/>
      <c r="I96" s="110">
        <f t="shared" si="5"/>
        <v>0</v>
      </c>
      <c r="J96" s="237"/>
      <c r="K96" s="238"/>
      <c r="L96" s="110">
        <f t="shared" si="6"/>
        <v>0</v>
      </c>
      <c r="M96" s="121"/>
      <c r="N96" s="60"/>
      <c r="O96" s="110">
        <f t="shared" si="7"/>
        <v>0</v>
      </c>
      <c r="P96" s="213"/>
      <c r="R96" s="171"/>
      <c r="S96" s="171"/>
      <c r="T96" s="171"/>
    </row>
    <row r="97" spans="1:20" ht="24" hidden="1" x14ac:dyDescent="0.25">
      <c r="A97" s="36">
        <v>2229</v>
      </c>
      <c r="B97" s="57" t="s">
        <v>91</v>
      </c>
      <c r="C97" s="58">
        <f t="shared" si="3"/>
        <v>0</v>
      </c>
      <c r="D97" s="237"/>
      <c r="E97" s="415"/>
      <c r="F97" s="311">
        <f t="shared" si="4"/>
        <v>0</v>
      </c>
      <c r="G97" s="237"/>
      <c r="H97" s="238"/>
      <c r="I97" s="110">
        <f t="shared" si="5"/>
        <v>0</v>
      </c>
      <c r="J97" s="237"/>
      <c r="K97" s="238"/>
      <c r="L97" s="110">
        <f t="shared" si="6"/>
        <v>0</v>
      </c>
      <c r="M97" s="121"/>
      <c r="N97" s="60"/>
      <c r="O97" s="110">
        <f t="shared" si="7"/>
        <v>0</v>
      </c>
      <c r="P97" s="213"/>
      <c r="R97" s="171"/>
      <c r="S97" s="171"/>
      <c r="T97" s="171"/>
    </row>
    <row r="98" spans="1:20" ht="36" x14ac:dyDescent="0.25">
      <c r="A98" s="108">
        <v>2230</v>
      </c>
      <c r="B98" s="57" t="s">
        <v>92</v>
      </c>
      <c r="C98" s="58">
        <f t="shared" si="3"/>
        <v>1664</v>
      </c>
      <c r="D98" s="288">
        <f>SUM(D99:D105)</f>
        <v>1664</v>
      </c>
      <c r="E98" s="137">
        <f>SUM(E99:E105)</f>
        <v>0</v>
      </c>
      <c r="F98" s="311">
        <f t="shared" si="4"/>
        <v>1664</v>
      </c>
      <c r="G98" s="288">
        <f>SUM(G99:G105)</f>
        <v>0</v>
      </c>
      <c r="H98" s="115">
        <f>SUM(H99:H105)</f>
        <v>0</v>
      </c>
      <c r="I98" s="110">
        <f t="shared" si="5"/>
        <v>0</v>
      </c>
      <c r="J98" s="288">
        <f>SUM(J99:J105)</f>
        <v>0</v>
      </c>
      <c r="K98" s="115">
        <f>SUM(K99:K105)</f>
        <v>0</v>
      </c>
      <c r="L98" s="110">
        <f t="shared" si="6"/>
        <v>0</v>
      </c>
      <c r="M98" s="131">
        <f>SUM(M99:M105)</f>
        <v>0</v>
      </c>
      <c r="N98" s="109">
        <f>SUM(N99:N105)</f>
        <v>0</v>
      </c>
      <c r="O98" s="110">
        <f t="shared" si="7"/>
        <v>0</v>
      </c>
      <c r="P98" s="213"/>
      <c r="R98" s="171"/>
      <c r="S98" s="171"/>
      <c r="T98" s="171"/>
    </row>
    <row r="99" spans="1:20" ht="24" hidden="1" x14ac:dyDescent="0.25">
      <c r="A99" s="36">
        <v>2231</v>
      </c>
      <c r="B99" s="57" t="s">
        <v>93</v>
      </c>
      <c r="C99" s="58">
        <f t="shared" si="3"/>
        <v>0</v>
      </c>
      <c r="D99" s="237"/>
      <c r="E99" s="415"/>
      <c r="F99" s="311">
        <f t="shared" si="4"/>
        <v>0</v>
      </c>
      <c r="G99" s="237"/>
      <c r="H99" s="238"/>
      <c r="I99" s="110">
        <f t="shared" si="5"/>
        <v>0</v>
      </c>
      <c r="J99" s="237"/>
      <c r="K99" s="238"/>
      <c r="L99" s="110">
        <f t="shared" si="6"/>
        <v>0</v>
      </c>
      <c r="M99" s="121"/>
      <c r="N99" s="60"/>
      <c r="O99" s="110">
        <f t="shared" si="7"/>
        <v>0</v>
      </c>
      <c r="P99" s="213"/>
      <c r="R99" s="171"/>
      <c r="S99" s="171"/>
      <c r="T99" s="171"/>
    </row>
    <row r="100" spans="1:20" ht="36" hidden="1" x14ac:dyDescent="0.25">
      <c r="A100" s="36">
        <v>2232</v>
      </c>
      <c r="B100" s="57" t="s">
        <v>94</v>
      </c>
      <c r="C100" s="58">
        <f t="shared" si="3"/>
        <v>0</v>
      </c>
      <c r="D100" s="237"/>
      <c r="E100" s="415"/>
      <c r="F100" s="311">
        <f t="shared" si="4"/>
        <v>0</v>
      </c>
      <c r="G100" s="237"/>
      <c r="H100" s="238"/>
      <c r="I100" s="110">
        <f t="shared" si="5"/>
        <v>0</v>
      </c>
      <c r="J100" s="237"/>
      <c r="K100" s="238"/>
      <c r="L100" s="110">
        <f t="shared" si="6"/>
        <v>0</v>
      </c>
      <c r="M100" s="121"/>
      <c r="N100" s="60"/>
      <c r="O100" s="110">
        <f t="shared" si="7"/>
        <v>0</v>
      </c>
      <c r="P100" s="213"/>
      <c r="R100" s="171"/>
      <c r="S100" s="171"/>
      <c r="T100" s="171"/>
    </row>
    <row r="101" spans="1:20" ht="24" hidden="1" x14ac:dyDescent="0.25">
      <c r="A101" s="32">
        <v>2233</v>
      </c>
      <c r="B101" s="52" t="s">
        <v>95</v>
      </c>
      <c r="C101" s="58">
        <f t="shared" si="3"/>
        <v>0</v>
      </c>
      <c r="D101" s="231"/>
      <c r="E101" s="414"/>
      <c r="F101" s="376">
        <f t="shared" si="4"/>
        <v>0</v>
      </c>
      <c r="G101" s="231"/>
      <c r="H101" s="232"/>
      <c r="I101" s="114">
        <f t="shared" si="5"/>
        <v>0</v>
      </c>
      <c r="J101" s="231"/>
      <c r="K101" s="232"/>
      <c r="L101" s="114">
        <f t="shared" si="6"/>
        <v>0</v>
      </c>
      <c r="M101" s="179"/>
      <c r="N101" s="55"/>
      <c r="O101" s="114">
        <f t="shared" si="7"/>
        <v>0</v>
      </c>
      <c r="P101" s="208"/>
      <c r="R101" s="171"/>
      <c r="S101" s="171"/>
      <c r="T101" s="171"/>
    </row>
    <row r="102" spans="1:20" ht="36" hidden="1" x14ac:dyDescent="0.25">
      <c r="A102" s="36">
        <v>2234</v>
      </c>
      <c r="B102" s="57" t="s">
        <v>96</v>
      </c>
      <c r="C102" s="58">
        <f t="shared" si="3"/>
        <v>0</v>
      </c>
      <c r="D102" s="237"/>
      <c r="E102" s="415"/>
      <c r="F102" s="311">
        <f t="shared" si="4"/>
        <v>0</v>
      </c>
      <c r="G102" s="237"/>
      <c r="H102" s="238"/>
      <c r="I102" s="110">
        <f t="shared" si="5"/>
        <v>0</v>
      </c>
      <c r="J102" s="237"/>
      <c r="K102" s="238"/>
      <c r="L102" s="110">
        <f t="shared" si="6"/>
        <v>0</v>
      </c>
      <c r="M102" s="121"/>
      <c r="N102" s="60"/>
      <c r="O102" s="110">
        <f t="shared" si="7"/>
        <v>0</v>
      </c>
      <c r="P102" s="213"/>
      <c r="R102" s="171"/>
      <c r="S102" s="171"/>
      <c r="T102" s="171"/>
    </row>
    <row r="103" spans="1:20" ht="24" hidden="1" x14ac:dyDescent="0.25">
      <c r="A103" s="36">
        <v>2235</v>
      </c>
      <c r="B103" s="57" t="s">
        <v>97</v>
      </c>
      <c r="C103" s="58">
        <f t="shared" si="3"/>
        <v>0</v>
      </c>
      <c r="D103" s="237"/>
      <c r="E103" s="415"/>
      <c r="F103" s="311">
        <f t="shared" si="4"/>
        <v>0</v>
      </c>
      <c r="G103" s="237"/>
      <c r="H103" s="238"/>
      <c r="I103" s="110">
        <f t="shared" si="5"/>
        <v>0</v>
      </c>
      <c r="J103" s="237"/>
      <c r="K103" s="238"/>
      <c r="L103" s="110">
        <f t="shared" si="6"/>
        <v>0</v>
      </c>
      <c r="M103" s="121"/>
      <c r="N103" s="60"/>
      <c r="O103" s="110">
        <f t="shared" si="7"/>
        <v>0</v>
      </c>
      <c r="P103" s="213"/>
      <c r="R103" s="171"/>
      <c r="S103" s="171"/>
      <c r="T103" s="171"/>
    </row>
    <row r="104" spans="1:20" hidden="1" x14ac:dyDescent="0.25">
      <c r="A104" s="36">
        <v>2236</v>
      </c>
      <c r="B104" s="57" t="s">
        <v>98</v>
      </c>
      <c r="C104" s="58">
        <f t="shared" si="3"/>
        <v>0</v>
      </c>
      <c r="D104" s="237"/>
      <c r="E104" s="415"/>
      <c r="F104" s="311">
        <f t="shared" si="4"/>
        <v>0</v>
      </c>
      <c r="G104" s="237"/>
      <c r="H104" s="238"/>
      <c r="I104" s="110">
        <f t="shared" si="5"/>
        <v>0</v>
      </c>
      <c r="J104" s="237"/>
      <c r="K104" s="238"/>
      <c r="L104" s="110">
        <f t="shared" si="6"/>
        <v>0</v>
      </c>
      <c r="M104" s="121"/>
      <c r="N104" s="60"/>
      <c r="O104" s="110">
        <f t="shared" si="7"/>
        <v>0</v>
      </c>
      <c r="P104" s="213"/>
      <c r="R104" s="171"/>
      <c r="S104" s="171"/>
      <c r="T104" s="171"/>
    </row>
    <row r="105" spans="1:20" ht="24" x14ac:dyDescent="0.25">
      <c r="A105" s="36">
        <v>2239</v>
      </c>
      <c r="B105" s="57" t="s">
        <v>99</v>
      </c>
      <c r="C105" s="58">
        <f t="shared" si="3"/>
        <v>1664</v>
      </c>
      <c r="D105" s="237">
        <v>1664</v>
      </c>
      <c r="E105" s="415"/>
      <c r="F105" s="311">
        <f t="shared" si="4"/>
        <v>1664</v>
      </c>
      <c r="G105" s="237"/>
      <c r="H105" s="238"/>
      <c r="I105" s="110">
        <f t="shared" si="5"/>
        <v>0</v>
      </c>
      <c r="J105" s="237"/>
      <c r="K105" s="238"/>
      <c r="L105" s="110">
        <f t="shared" si="6"/>
        <v>0</v>
      </c>
      <c r="M105" s="121"/>
      <c r="N105" s="60"/>
      <c r="O105" s="110">
        <f t="shared" si="7"/>
        <v>0</v>
      </c>
      <c r="P105" s="213"/>
      <c r="R105" s="171"/>
      <c r="S105" s="171"/>
      <c r="T105" s="171"/>
    </row>
    <row r="106" spans="1:20" ht="36" x14ac:dyDescent="0.25">
      <c r="A106" s="108">
        <v>2240</v>
      </c>
      <c r="B106" s="57" t="s">
        <v>100</v>
      </c>
      <c r="C106" s="58">
        <f t="shared" si="3"/>
        <v>7602</v>
      </c>
      <c r="D106" s="288">
        <f>SUM(D107:D114)</f>
        <v>7602</v>
      </c>
      <c r="E106" s="137">
        <f>SUM(E107:E114)</f>
        <v>0</v>
      </c>
      <c r="F106" s="311">
        <f t="shared" si="4"/>
        <v>7602</v>
      </c>
      <c r="G106" s="288">
        <f>SUM(G107:G114)</f>
        <v>0</v>
      </c>
      <c r="H106" s="115">
        <f>SUM(H107:H114)</f>
        <v>0</v>
      </c>
      <c r="I106" s="110">
        <f t="shared" si="5"/>
        <v>0</v>
      </c>
      <c r="J106" s="288">
        <f>SUM(J107:J114)</f>
        <v>0</v>
      </c>
      <c r="K106" s="115">
        <f>SUM(K107:K114)</f>
        <v>0</v>
      </c>
      <c r="L106" s="110">
        <f t="shared" si="6"/>
        <v>0</v>
      </c>
      <c r="M106" s="131">
        <f>SUM(M107:M114)</f>
        <v>0</v>
      </c>
      <c r="N106" s="109">
        <f>SUM(N107:N114)</f>
        <v>0</v>
      </c>
      <c r="O106" s="110">
        <f t="shared" si="7"/>
        <v>0</v>
      </c>
      <c r="P106" s="213"/>
      <c r="R106" s="171"/>
      <c r="S106" s="171"/>
      <c r="T106" s="171"/>
    </row>
    <row r="107" spans="1:20" hidden="1" x14ac:dyDescent="0.25">
      <c r="A107" s="36">
        <v>2241</v>
      </c>
      <c r="B107" s="57" t="s">
        <v>101</v>
      </c>
      <c r="C107" s="58">
        <f t="shared" si="3"/>
        <v>0</v>
      </c>
      <c r="D107" s="237"/>
      <c r="E107" s="415"/>
      <c r="F107" s="311">
        <f t="shared" si="4"/>
        <v>0</v>
      </c>
      <c r="G107" s="237"/>
      <c r="H107" s="238"/>
      <c r="I107" s="110">
        <f t="shared" si="5"/>
        <v>0</v>
      </c>
      <c r="J107" s="237"/>
      <c r="K107" s="238"/>
      <c r="L107" s="110">
        <f t="shared" si="6"/>
        <v>0</v>
      </c>
      <c r="M107" s="121"/>
      <c r="N107" s="60"/>
      <c r="O107" s="110">
        <f t="shared" si="7"/>
        <v>0</v>
      </c>
      <c r="P107" s="213"/>
      <c r="R107" s="171"/>
      <c r="S107" s="171"/>
      <c r="T107" s="171"/>
    </row>
    <row r="108" spans="1:20" ht="24" hidden="1" x14ac:dyDescent="0.25">
      <c r="A108" s="36">
        <v>2242</v>
      </c>
      <c r="B108" s="57" t="s">
        <v>102</v>
      </c>
      <c r="C108" s="58">
        <f t="shared" si="3"/>
        <v>0</v>
      </c>
      <c r="D108" s="237"/>
      <c r="E108" s="415"/>
      <c r="F108" s="311">
        <f t="shared" si="4"/>
        <v>0</v>
      </c>
      <c r="G108" s="237"/>
      <c r="H108" s="238"/>
      <c r="I108" s="110">
        <f t="shared" si="5"/>
        <v>0</v>
      </c>
      <c r="J108" s="237"/>
      <c r="K108" s="238"/>
      <c r="L108" s="110">
        <f t="shared" si="6"/>
        <v>0</v>
      </c>
      <c r="M108" s="121"/>
      <c r="N108" s="60"/>
      <c r="O108" s="110">
        <f t="shared" si="7"/>
        <v>0</v>
      </c>
      <c r="P108" s="213"/>
      <c r="R108" s="171"/>
      <c r="S108" s="171"/>
      <c r="T108" s="171"/>
    </row>
    <row r="109" spans="1:20" ht="24" x14ac:dyDescent="0.25">
      <c r="A109" s="36">
        <v>2243</v>
      </c>
      <c r="B109" s="57" t="s">
        <v>103</v>
      </c>
      <c r="C109" s="58">
        <f t="shared" si="3"/>
        <v>2241</v>
      </c>
      <c r="D109" s="237">
        <v>2241</v>
      </c>
      <c r="E109" s="415"/>
      <c r="F109" s="311">
        <f t="shared" si="4"/>
        <v>2241</v>
      </c>
      <c r="G109" s="237"/>
      <c r="H109" s="238"/>
      <c r="I109" s="110">
        <f t="shared" si="5"/>
        <v>0</v>
      </c>
      <c r="J109" s="237"/>
      <c r="K109" s="238"/>
      <c r="L109" s="110">
        <f t="shared" si="6"/>
        <v>0</v>
      </c>
      <c r="M109" s="121"/>
      <c r="N109" s="60"/>
      <c r="O109" s="110">
        <f t="shared" si="7"/>
        <v>0</v>
      </c>
      <c r="P109" s="213"/>
      <c r="R109" s="171"/>
      <c r="S109" s="171"/>
      <c r="T109" s="171"/>
    </row>
    <row r="110" spans="1:20" x14ac:dyDescent="0.25">
      <c r="A110" s="36">
        <v>2244</v>
      </c>
      <c r="B110" s="57" t="s">
        <v>104</v>
      </c>
      <c r="C110" s="58">
        <f t="shared" si="3"/>
        <v>5361</v>
      </c>
      <c r="D110" s="237">
        <v>5361</v>
      </c>
      <c r="E110" s="415"/>
      <c r="F110" s="311">
        <f t="shared" si="4"/>
        <v>5361</v>
      </c>
      <c r="G110" s="237"/>
      <c r="H110" s="238"/>
      <c r="I110" s="110">
        <f t="shared" si="5"/>
        <v>0</v>
      </c>
      <c r="J110" s="237"/>
      <c r="K110" s="238"/>
      <c r="L110" s="110">
        <f t="shared" si="6"/>
        <v>0</v>
      </c>
      <c r="M110" s="121"/>
      <c r="N110" s="60"/>
      <c r="O110" s="110">
        <f t="shared" si="7"/>
        <v>0</v>
      </c>
      <c r="P110" s="213"/>
      <c r="R110" s="171"/>
      <c r="S110" s="171"/>
      <c r="T110" s="171"/>
    </row>
    <row r="111" spans="1:20" ht="24" hidden="1" x14ac:dyDescent="0.25">
      <c r="A111" s="36">
        <v>2246</v>
      </c>
      <c r="B111" s="57" t="s">
        <v>105</v>
      </c>
      <c r="C111" s="58">
        <f t="shared" si="3"/>
        <v>0</v>
      </c>
      <c r="D111" s="237"/>
      <c r="E111" s="415"/>
      <c r="F111" s="311">
        <f t="shared" si="4"/>
        <v>0</v>
      </c>
      <c r="G111" s="237"/>
      <c r="H111" s="238"/>
      <c r="I111" s="110">
        <f t="shared" si="5"/>
        <v>0</v>
      </c>
      <c r="J111" s="237"/>
      <c r="K111" s="238"/>
      <c r="L111" s="110">
        <f t="shared" si="6"/>
        <v>0</v>
      </c>
      <c r="M111" s="121"/>
      <c r="N111" s="60"/>
      <c r="O111" s="110">
        <f t="shared" si="7"/>
        <v>0</v>
      </c>
      <c r="P111" s="213"/>
      <c r="R111" s="171"/>
      <c r="S111" s="171"/>
      <c r="T111" s="171"/>
    </row>
    <row r="112" spans="1:20" hidden="1" x14ac:dyDescent="0.25">
      <c r="A112" s="36">
        <v>2247</v>
      </c>
      <c r="B112" s="57" t="s">
        <v>106</v>
      </c>
      <c r="C112" s="58">
        <f t="shared" si="3"/>
        <v>0</v>
      </c>
      <c r="D112" s="237"/>
      <c r="E112" s="415"/>
      <c r="F112" s="311">
        <f t="shared" si="4"/>
        <v>0</v>
      </c>
      <c r="G112" s="237"/>
      <c r="H112" s="238"/>
      <c r="I112" s="110">
        <f t="shared" si="5"/>
        <v>0</v>
      </c>
      <c r="J112" s="237"/>
      <c r="K112" s="238"/>
      <c r="L112" s="110">
        <f t="shared" si="6"/>
        <v>0</v>
      </c>
      <c r="M112" s="121"/>
      <c r="N112" s="60"/>
      <c r="O112" s="110">
        <f t="shared" si="7"/>
        <v>0</v>
      </c>
      <c r="P112" s="213"/>
      <c r="R112" s="171"/>
      <c r="S112" s="171"/>
      <c r="T112" s="171"/>
    </row>
    <row r="113" spans="1:20" ht="24" hidden="1" x14ac:dyDescent="0.25">
      <c r="A113" s="36">
        <v>2248</v>
      </c>
      <c r="B113" s="57" t="s">
        <v>107</v>
      </c>
      <c r="C113" s="58">
        <f t="shared" si="3"/>
        <v>0</v>
      </c>
      <c r="D113" s="237"/>
      <c r="E113" s="415"/>
      <c r="F113" s="311">
        <f t="shared" si="4"/>
        <v>0</v>
      </c>
      <c r="G113" s="237"/>
      <c r="H113" s="238"/>
      <c r="I113" s="110">
        <f t="shared" si="5"/>
        <v>0</v>
      </c>
      <c r="J113" s="237"/>
      <c r="K113" s="238"/>
      <c r="L113" s="110">
        <f t="shared" si="6"/>
        <v>0</v>
      </c>
      <c r="M113" s="121"/>
      <c r="N113" s="60"/>
      <c r="O113" s="110">
        <f t="shared" si="7"/>
        <v>0</v>
      </c>
      <c r="P113" s="213"/>
      <c r="R113" s="171"/>
      <c r="S113" s="171"/>
      <c r="T113" s="171"/>
    </row>
    <row r="114" spans="1:20" ht="24" hidden="1" x14ac:dyDescent="0.25">
      <c r="A114" s="36">
        <v>2249</v>
      </c>
      <c r="B114" s="57" t="s">
        <v>108</v>
      </c>
      <c r="C114" s="58">
        <f t="shared" si="3"/>
        <v>0</v>
      </c>
      <c r="D114" s="237"/>
      <c r="E114" s="415"/>
      <c r="F114" s="311">
        <f t="shared" si="4"/>
        <v>0</v>
      </c>
      <c r="G114" s="237"/>
      <c r="H114" s="238"/>
      <c r="I114" s="110">
        <f t="shared" si="5"/>
        <v>0</v>
      </c>
      <c r="J114" s="237"/>
      <c r="K114" s="238"/>
      <c r="L114" s="110">
        <f t="shared" si="6"/>
        <v>0</v>
      </c>
      <c r="M114" s="121"/>
      <c r="N114" s="60"/>
      <c r="O114" s="110">
        <f t="shared" si="7"/>
        <v>0</v>
      </c>
      <c r="P114" s="213"/>
      <c r="R114" s="171"/>
      <c r="S114" s="171"/>
      <c r="T114" s="171"/>
    </row>
    <row r="115" spans="1:20" x14ac:dyDescent="0.25">
      <c r="A115" s="108">
        <v>2250</v>
      </c>
      <c r="B115" s="57" t="s">
        <v>109</v>
      </c>
      <c r="C115" s="58">
        <f t="shared" si="3"/>
        <v>742</v>
      </c>
      <c r="D115" s="288">
        <f>SUM(D116:D118)</f>
        <v>742</v>
      </c>
      <c r="E115" s="137">
        <f>SUM(E116:E118)</f>
        <v>0</v>
      </c>
      <c r="F115" s="311">
        <f t="shared" si="4"/>
        <v>742</v>
      </c>
      <c r="G115" s="288">
        <f>SUM(G116:G118)</f>
        <v>0</v>
      </c>
      <c r="H115" s="115">
        <f>SUM(H116:H118)</f>
        <v>0</v>
      </c>
      <c r="I115" s="110">
        <f t="shared" si="5"/>
        <v>0</v>
      </c>
      <c r="J115" s="288">
        <f>SUM(J116:J118)</f>
        <v>0</v>
      </c>
      <c r="K115" s="115">
        <f>SUM(K116:K118)</f>
        <v>0</v>
      </c>
      <c r="L115" s="110">
        <f t="shared" si="6"/>
        <v>0</v>
      </c>
      <c r="M115" s="131">
        <f>SUM(M116:M118)</f>
        <v>0</v>
      </c>
      <c r="N115" s="109">
        <f>SUM(N116:N118)</f>
        <v>0</v>
      </c>
      <c r="O115" s="110">
        <f t="shared" si="7"/>
        <v>0</v>
      </c>
      <c r="P115" s="213"/>
      <c r="R115" s="171"/>
      <c r="S115" s="171"/>
      <c r="T115" s="171"/>
    </row>
    <row r="116" spans="1:20" x14ac:dyDescent="0.25">
      <c r="A116" s="36">
        <v>2251</v>
      </c>
      <c r="B116" s="57" t="s">
        <v>110</v>
      </c>
      <c r="C116" s="58">
        <f t="shared" si="3"/>
        <v>166</v>
      </c>
      <c r="D116" s="237">
        <v>166</v>
      </c>
      <c r="E116" s="415"/>
      <c r="F116" s="311">
        <f t="shared" si="4"/>
        <v>166</v>
      </c>
      <c r="G116" s="237"/>
      <c r="H116" s="238"/>
      <c r="I116" s="110">
        <f t="shared" si="5"/>
        <v>0</v>
      </c>
      <c r="J116" s="237"/>
      <c r="K116" s="238"/>
      <c r="L116" s="110">
        <f t="shared" si="6"/>
        <v>0</v>
      </c>
      <c r="M116" s="121"/>
      <c r="N116" s="60"/>
      <c r="O116" s="110">
        <f t="shared" si="7"/>
        <v>0</v>
      </c>
      <c r="P116" s="213"/>
      <c r="R116" s="171"/>
      <c r="S116" s="171"/>
      <c r="T116" s="171"/>
    </row>
    <row r="117" spans="1:20" ht="24" hidden="1" x14ac:dyDescent="0.25">
      <c r="A117" s="36">
        <v>2252</v>
      </c>
      <c r="B117" s="57" t="s">
        <v>111</v>
      </c>
      <c r="C117" s="58">
        <f t="shared" ref="C117:C180" si="8">SUM(F117,I117,L117,O117)</f>
        <v>0</v>
      </c>
      <c r="D117" s="237"/>
      <c r="E117" s="415"/>
      <c r="F117" s="311">
        <f t="shared" ref="F117:F180" si="9">D117+E117</f>
        <v>0</v>
      </c>
      <c r="G117" s="237"/>
      <c r="H117" s="238"/>
      <c r="I117" s="110">
        <f t="shared" ref="I117:I180" si="10">G117+H117</f>
        <v>0</v>
      </c>
      <c r="J117" s="237"/>
      <c r="K117" s="238"/>
      <c r="L117" s="110">
        <f t="shared" ref="L117:L180" si="11">J117+K117</f>
        <v>0</v>
      </c>
      <c r="M117" s="121"/>
      <c r="N117" s="60"/>
      <c r="O117" s="110">
        <f t="shared" ref="O117:O180" si="12">M117+N117</f>
        <v>0</v>
      </c>
      <c r="P117" s="213"/>
      <c r="R117" s="171"/>
      <c r="S117" s="171"/>
      <c r="T117" s="171"/>
    </row>
    <row r="118" spans="1:20" ht="24" x14ac:dyDescent="0.25">
      <c r="A118" s="36">
        <v>2259</v>
      </c>
      <c r="B118" s="57" t="s">
        <v>112</v>
      </c>
      <c r="C118" s="58">
        <f t="shared" si="8"/>
        <v>576</v>
      </c>
      <c r="D118" s="237">
        <v>576</v>
      </c>
      <c r="E118" s="415"/>
      <c r="F118" s="311">
        <f t="shared" si="9"/>
        <v>576</v>
      </c>
      <c r="G118" s="237"/>
      <c r="H118" s="238"/>
      <c r="I118" s="110">
        <f t="shared" si="10"/>
        <v>0</v>
      </c>
      <c r="J118" s="237"/>
      <c r="K118" s="238"/>
      <c r="L118" s="110">
        <f t="shared" si="11"/>
        <v>0</v>
      </c>
      <c r="M118" s="121"/>
      <c r="N118" s="60"/>
      <c r="O118" s="110">
        <f t="shared" si="12"/>
        <v>0</v>
      </c>
      <c r="P118" s="213"/>
      <c r="R118" s="171"/>
      <c r="S118" s="171"/>
      <c r="T118" s="171"/>
    </row>
    <row r="119" spans="1:20" x14ac:dyDescent="0.25">
      <c r="A119" s="108">
        <v>2260</v>
      </c>
      <c r="B119" s="57" t="s">
        <v>113</v>
      </c>
      <c r="C119" s="58">
        <f t="shared" si="8"/>
        <v>41</v>
      </c>
      <c r="D119" s="288">
        <f>SUM(D120:D124)</f>
        <v>41</v>
      </c>
      <c r="E119" s="137">
        <f>SUM(E120:E124)</f>
        <v>0</v>
      </c>
      <c r="F119" s="311">
        <f t="shared" si="9"/>
        <v>41</v>
      </c>
      <c r="G119" s="288">
        <f>SUM(G120:G124)</f>
        <v>0</v>
      </c>
      <c r="H119" s="115">
        <f>SUM(H120:H124)</f>
        <v>0</v>
      </c>
      <c r="I119" s="110">
        <f t="shared" si="10"/>
        <v>0</v>
      </c>
      <c r="J119" s="288">
        <f>SUM(J120:J124)</f>
        <v>0</v>
      </c>
      <c r="K119" s="115">
        <f>SUM(K120:K124)</f>
        <v>0</v>
      </c>
      <c r="L119" s="110">
        <f t="shared" si="11"/>
        <v>0</v>
      </c>
      <c r="M119" s="131">
        <f>SUM(M120:M124)</f>
        <v>0</v>
      </c>
      <c r="N119" s="109">
        <f>SUM(N120:N124)</f>
        <v>0</v>
      </c>
      <c r="O119" s="110">
        <f t="shared" si="12"/>
        <v>0</v>
      </c>
      <c r="P119" s="213"/>
      <c r="R119" s="171"/>
      <c r="S119" s="171"/>
      <c r="T119" s="171"/>
    </row>
    <row r="120" spans="1:20" hidden="1" x14ac:dyDescent="0.25">
      <c r="A120" s="36">
        <v>2261</v>
      </c>
      <c r="B120" s="57" t="s">
        <v>114</v>
      </c>
      <c r="C120" s="58">
        <f t="shared" si="8"/>
        <v>0</v>
      </c>
      <c r="D120" s="237"/>
      <c r="E120" s="415"/>
      <c r="F120" s="311">
        <f t="shared" si="9"/>
        <v>0</v>
      </c>
      <c r="G120" s="237"/>
      <c r="H120" s="238"/>
      <c r="I120" s="110">
        <f t="shared" si="10"/>
        <v>0</v>
      </c>
      <c r="J120" s="237"/>
      <c r="K120" s="238"/>
      <c r="L120" s="110">
        <f t="shared" si="11"/>
        <v>0</v>
      </c>
      <c r="M120" s="121"/>
      <c r="N120" s="60"/>
      <c r="O120" s="110">
        <f t="shared" si="12"/>
        <v>0</v>
      </c>
      <c r="P120" s="213"/>
      <c r="R120" s="171"/>
      <c r="S120" s="171"/>
      <c r="T120" s="171"/>
    </row>
    <row r="121" spans="1:20" hidden="1" x14ac:dyDescent="0.25">
      <c r="A121" s="36">
        <v>2262</v>
      </c>
      <c r="B121" s="57" t="s">
        <v>115</v>
      </c>
      <c r="C121" s="58">
        <f t="shared" si="8"/>
        <v>0</v>
      </c>
      <c r="D121" s="237"/>
      <c r="E121" s="415"/>
      <c r="F121" s="311">
        <f t="shared" si="9"/>
        <v>0</v>
      </c>
      <c r="G121" s="237"/>
      <c r="H121" s="238"/>
      <c r="I121" s="110">
        <f t="shared" si="10"/>
        <v>0</v>
      </c>
      <c r="J121" s="237"/>
      <c r="K121" s="238"/>
      <c r="L121" s="110">
        <f t="shared" si="11"/>
        <v>0</v>
      </c>
      <c r="M121" s="121"/>
      <c r="N121" s="60"/>
      <c r="O121" s="110">
        <f t="shared" si="12"/>
        <v>0</v>
      </c>
      <c r="P121" s="213"/>
      <c r="R121" s="171"/>
      <c r="S121" s="171"/>
      <c r="T121" s="171"/>
    </row>
    <row r="122" spans="1:20" hidden="1" x14ac:dyDescent="0.25">
      <c r="A122" s="36">
        <v>2263</v>
      </c>
      <c r="B122" s="57" t="s">
        <v>116</v>
      </c>
      <c r="C122" s="58">
        <f t="shared" si="8"/>
        <v>0</v>
      </c>
      <c r="D122" s="237"/>
      <c r="E122" s="415"/>
      <c r="F122" s="311">
        <f t="shared" si="9"/>
        <v>0</v>
      </c>
      <c r="G122" s="237"/>
      <c r="H122" s="238"/>
      <c r="I122" s="110">
        <f t="shared" si="10"/>
        <v>0</v>
      </c>
      <c r="J122" s="237"/>
      <c r="K122" s="238"/>
      <c r="L122" s="110">
        <f t="shared" si="11"/>
        <v>0</v>
      </c>
      <c r="M122" s="121"/>
      <c r="N122" s="60"/>
      <c r="O122" s="110">
        <f t="shared" si="12"/>
        <v>0</v>
      </c>
      <c r="P122" s="213"/>
      <c r="R122" s="171"/>
      <c r="S122" s="171"/>
      <c r="T122" s="171"/>
    </row>
    <row r="123" spans="1:20" ht="24" hidden="1" x14ac:dyDescent="0.25">
      <c r="A123" s="36">
        <v>2264</v>
      </c>
      <c r="B123" s="57" t="s">
        <v>117</v>
      </c>
      <c r="C123" s="58">
        <f t="shared" si="8"/>
        <v>0</v>
      </c>
      <c r="D123" s="237"/>
      <c r="E123" s="415"/>
      <c r="F123" s="311">
        <f t="shared" si="9"/>
        <v>0</v>
      </c>
      <c r="G123" s="237"/>
      <c r="H123" s="238"/>
      <c r="I123" s="110">
        <f t="shared" si="10"/>
        <v>0</v>
      </c>
      <c r="J123" s="237"/>
      <c r="K123" s="238"/>
      <c r="L123" s="110">
        <f t="shared" si="11"/>
        <v>0</v>
      </c>
      <c r="M123" s="121"/>
      <c r="N123" s="60"/>
      <c r="O123" s="110">
        <f t="shared" si="12"/>
        <v>0</v>
      </c>
      <c r="P123" s="213"/>
      <c r="R123" s="171"/>
      <c r="S123" s="171"/>
      <c r="T123" s="171"/>
    </row>
    <row r="124" spans="1:20" x14ac:dyDescent="0.25">
      <c r="A124" s="36">
        <v>2269</v>
      </c>
      <c r="B124" s="57" t="s">
        <v>118</v>
      </c>
      <c r="C124" s="58">
        <f t="shared" si="8"/>
        <v>41</v>
      </c>
      <c r="D124" s="237">
        <v>41</v>
      </c>
      <c r="E124" s="415"/>
      <c r="F124" s="311">
        <f t="shared" si="9"/>
        <v>41</v>
      </c>
      <c r="G124" s="237"/>
      <c r="H124" s="238"/>
      <c r="I124" s="110">
        <f t="shared" si="10"/>
        <v>0</v>
      </c>
      <c r="J124" s="237"/>
      <c r="K124" s="238"/>
      <c r="L124" s="110">
        <f t="shared" si="11"/>
        <v>0</v>
      </c>
      <c r="M124" s="121"/>
      <c r="N124" s="60"/>
      <c r="O124" s="110">
        <f t="shared" si="12"/>
        <v>0</v>
      </c>
      <c r="P124" s="213"/>
      <c r="R124" s="171"/>
      <c r="S124" s="171"/>
      <c r="T124" s="171"/>
    </row>
    <row r="125" spans="1:20" x14ac:dyDescent="0.25">
      <c r="A125" s="108">
        <v>2270</v>
      </c>
      <c r="B125" s="57" t="s">
        <v>119</v>
      </c>
      <c r="C125" s="58">
        <f t="shared" si="8"/>
        <v>1067</v>
      </c>
      <c r="D125" s="288">
        <f>SUM(D126:D130)</f>
        <v>0</v>
      </c>
      <c r="E125" s="137">
        <f>SUM(E126:E130)</f>
        <v>0</v>
      </c>
      <c r="F125" s="311">
        <f t="shared" si="9"/>
        <v>0</v>
      </c>
      <c r="G125" s="288">
        <f>SUM(G126:G130)</f>
        <v>0</v>
      </c>
      <c r="H125" s="115">
        <f>SUM(H126:H130)</f>
        <v>0</v>
      </c>
      <c r="I125" s="110">
        <f t="shared" si="10"/>
        <v>0</v>
      </c>
      <c r="J125" s="288">
        <f>SUM(J126:J130)</f>
        <v>1067</v>
      </c>
      <c r="K125" s="115">
        <f>SUM(K126:K130)</f>
        <v>0</v>
      </c>
      <c r="L125" s="110">
        <f t="shared" si="11"/>
        <v>1067</v>
      </c>
      <c r="M125" s="131">
        <f>SUM(M126:M130)</f>
        <v>0</v>
      </c>
      <c r="N125" s="109">
        <f>SUM(N126:N130)</f>
        <v>0</v>
      </c>
      <c r="O125" s="110">
        <f t="shared" si="12"/>
        <v>0</v>
      </c>
      <c r="P125" s="213"/>
      <c r="R125" s="171"/>
      <c r="S125" s="171"/>
      <c r="T125" s="171"/>
    </row>
    <row r="126" spans="1:20" hidden="1" x14ac:dyDescent="0.25">
      <c r="A126" s="36">
        <v>2272</v>
      </c>
      <c r="B126" s="1" t="s">
        <v>120</v>
      </c>
      <c r="C126" s="58">
        <f t="shared" si="8"/>
        <v>0</v>
      </c>
      <c r="D126" s="237"/>
      <c r="E126" s="415"/>
      <c r="F126" s="311">
        <f t="shared" si="9"/>
        <v>0</v>
      </c>
      <c r="G126" s="237"/>
      <c r="H126" s="238"/>
      <c r="I126" s="110">
        <f t="shared" si="10"/>
        <v>0</v>
      </c>
      <c r="J126" s="237"/>
      <c r="K126" s="238"/>
      <c r="L126" s="110">
        <f t="shared" si="11"/>
        <v>0</v>
      </c>
      <c r="M126" s="121"/>
      <c r="N126" s="60"/>
      <c r="O126" s="110">
        <f t="shared" si="12"/>
        <v>0</v>
      </c>
      <c r="P126" s="213"/>
      <c r="R126" s="171"/>
      <c r="S126" s="171"/>
      <c r="T126" s="171"/>
    </row>
    <row r="127" spans="1:20" ht="24" hidden="1" x14ac:dyDescent="0.25">
      <c r="A127" s="36">
        <v>2275</v>
      </c>
      <c r="B127" s="57" t="s">
        <v>121</v>
      </c>
      <c r="C127" s="58">
        <f t="shared" si="8"/>
        <v>0</v>
      </c>
      <c r="D127" s="237"/>
      <c r="E127" s="415"/>
      <c r="F127" s="311">
        <f t="shared" si="9"/>
        <v>0</v>
      </c>
      <c r="G127" s="237"/>
      <c r="H127" s="238"/>
      <c r="I127" s="110">
        <f t="shared" si="10"/>
        <v>0</v>
      </c>
      <c r="J127" s="237"/>
      <c r="K127" s="238"/>
      <c r="L127" s="110">
        <f t="shared" si="11"/>
        <v>0</v>
      </c>
      <c r="M127" s="121"/>
      <c r="N127" s="60"/>
      <c r="O127" s="110">
        <f t="shared" si="12"/>
        <v>0</v>
      </c>
      <c r="P127" s="213"/>
      <c r="R127" s="171"/>
      <c r="S127" s="171"/>
      <c r="T127" s="171"/>
    </row>
    <row r="128" spans="1:20" ht="36" hidden="1" x14ac:dyDescent="0.25">
      <c r="A128" s="36">
        <v>2276</v>
      </c>
      <c r="B128" s="57" t="s">
        <v>122</v>
      </c>
      <c r="C128" s="58">
        <f t="shared" si="8"/>
        <v>0</v>
      </c>
      <c r="D128" s="237"/>
      <c r="E128" s="415"/>
      <c r="F128" s="311">
        <f t="shared" si="9"/>
        <v>0</v>
      </c>
      <c r="G128" s="237"/>
      <c r="H128" s="238"/>
      <c r="I128" s="110">
        <f t="shared" si="10"/>
        <v>0</v>
      </c>
      <c r="J128" s="237"/>
      <c r="K128" s="238"/>
      <c r="L128" s="110">
        <f t="shared" si="11"/>
        <v>0</v>
      </c>
      <c r="M128" s="121"/>
      <c r="N128" s="60"/>
      <c r="O128" s="110">
        <f t="shared" si="12"/>
        <v>0</v>
      </c>
      <c r="P128" s="213"/>
      <c r="R128" s="171"/>
      <c r="S128" s="171"/>
      <c r="T128" s="171"/>
    </row>
    <row r="129" spans="1:20" ht="24" hidden="1" x14ac:dyDescent="0.25">
      <c r="A129" s="36">
        <v>2278</v>
      </c>
      <c r="B129" s="57" t="s">
        <v>123</v>
      </c>
      <c r="C129" s="58">
        <f t="shared" si="8"/>
        <v>0</v>
      </c>
      <c r="D129" s="237"/>
      <c r="E129" s="415"/>
      <c r="F129" s="311">
        <f t="shared" si="9"/>
        <v>0</v>
      </c>
      <c r="G129" s="237"/>
      <c r="H129" s="238"/>
      <c r="I129" s="110">
        <f t="shared" si="10"/>
        <v>0</v>
      </c>
      <c r="J129" s="237"/>
      <c r="K129" s="238"/>
      <c r="L129" s="110">
        <f t="shared" si="11"/>
        <v>0</v>
      </c>
      <c r="M129" s="121"/>
      <c r="N129" s="60"/>
      <c r="O129" s="110">
        <f t="shared" si="12"/>
        <v>0</v>
      </c>
      <c r="P129" s="213"/>
      <c r="R129" s="171"/>
      <c r="S129" s="171"/>
      <c r="T129" s="171"/>
    </row>
    <row r="130" spans="1:20" ht="24" x14ac:dyDescent="0.25">
      <c r="A130" s="36">
        <v>2279</v>
      </c>
      <c r="B130" s="57" t="s">
        <v>124</v>
      </c>
      <c r="C130" s="58">
        <f t="shared" si="8"/>
        <v>1067</v>
      </c>
      <c r="D130" s="237"/>
      <c r="E130" s="415"/>
      <c r="F130" s="311">
        <f t="shared" si="9"/>
        <v>0</v>
      </c>
      <c r="G130" s="237"/>
      <c r="H130" s="238"/>
      <c r="I130" s="110">
        <f t="shared" si="10"/>
        <v>0</v>
      </c>
      <c r="J130" s="237">
        <v>1067</v>
      </c>
      <c r="K130" s="238"/>
      <c r="L130" s="110">
        <f t="shared" si="11"/>
        <v>1067</v>
      </c>
      <c r="M130" s="121"/>
      <c r="N130" s="60"/>
      <c r="O130" s="110">
        <f t="shared" si="12"/>
        <v>0</v>
      </c>
      <c r="P130" s="213"/>
      <c r="R130" s="171"/>
      <c r="S130" s="171"/>
      <c r="T130" s="171"/>
    </row>
    <row r="131" spans="1:20" ht="24" hidden="1" x14ac:dyDescent="0.25">
      <c r="A131" s="164">
        <v>2280</v>
      </c>
      <c r="B131" s="52" t="s">
        <v>125</v>
      </c>
      <c r="C131" s="58">
        <f t="shared" si="8"/>
        <v>0</v>
      </c>
      <c r="D131" s="291">
        <f>SUM(D132)</f>
        <v>0</v>
      </c>
      <c r="E131" s="136">
        <f>SUM(E132)</f>
        <v>0</v>
      </c>
      <c r="F131" s="376">
        <f t="shared" si="9"/>
        <v>0</v>
      </c>
      <c r="G131" s="291">
        <f>SUM(G132)</f>
        <v>0</v>
      </c>
      <c r="H131" s="292">
        <f>SUM(H132)</f>
        <v>0</v>
      </c>
      <c r="I131" s="114">
        <f t="shared" si="10"/>
        <v>0</v>
      </c>
      <c r="J131" s="291">
        <f>SUM(J132)</f>
        <v>0</v>
      </c>
      <c r="K131" s="292">
        <f>SUM(K132)</f>
        <v>0</v>
      </c>
      <c r="L131" s="114">
        <f t="shared" si="11"/>
        <v>0</v>
      </c>
      <c r="M131" s="131">
        <f>SUM(M132)</f>
        <v>0</v>
      </c>
      <c r="N131" s="109">
        <f>SUM(N132)</f>
        <v>0</v>
      </c>
      <c r="O131" s="110">
        <f t="shared" si="12"/>
        <v>0</v>
      </c>
      <c r="P131" s="213"/>
      <c r="R131" s="171"/>
      <c r="S131" s="171"/>
      <c r="T131" s="171"/>
    </row>
    <row r="132" spans="1:20" ht="24" hidden="1" x14ac:dyDescent="0.25">
      <c r="A132" s="36">
        <v>2283</v>
      </c>
      <c r="B132" s="57" t="s">
        <v>126</v>
      </c>
      <c r="C132" s="58">
        <f t="shared" si="8"/>
        <v>0</v>
      </c>
      <c r="D132" s="237"/>
      <c r="E132" s="415"/>
      <c r="F132" s="311">
        <f t="shared" si="9"/>
        <v>0</v>
      </c>
      <c r="G132" s="237"/>
      <c r="H132" s="238"/>
      <c r="I132" s="110">
        <f t="shared" si="10"/>
        <v>0</v>
      </c>
      <c r="J132" s="237"/>
      <c r="K132" s="238"/>
      <c r="L132" s="110">
        <f t="shared" si="11"/>
        <v>0</v>
      </c>
      <c r="M132" s="121"/>
      <c r="N132" s="60"/>
      <c r="O132" s="110">
        <f t="shared" si="12"/>
        <v>0</v>
      </c>
      <c r="P132" s="213"/>
      <c r="R132" s="171"/>
      <c r="S132" s="171"/>
      <c r="T132" s="171"/>
    </row>
    <row r="133" spans="1:20" ht="36" x14ac:dyDescent="0.25">
      <c r="A133" s="44">
        <v>2300</v>
      </c>
      <c r="B133" s="103" t="s">
        <v>127</v>
      </c>
      <c r="C133" s="45">
        <f t="shared" si="8"/>
        <v>33473</v>
      </c>
      <c r="D133" s="227">
        <f>SUM(D134,D139,D143,D144,D147,D154,D162,D163,D166)</f>
        <v>13044</v>
      </c>
      <c r="E133" s="412">
        <f>SUM(E134,E139,E143,E144,E147,E154,E162,E163,E166)</f>
        <v>0</v>
      </c>
      <c r="F133" s="375">
        <f t="shared" si="9"/>
        <v>13044</v>
      </c>
      <c r="G133" s="227">
        <f>SUM(G134,G139,G143,G144,G147,G154,G162,G163,G166)</f>
        <v>0</v>
      </c>
      <c r="H133" s="104">
        <f>SUM(H134,H139,H143,H144,H147,H154,H162,H163,H166)</f>
        <v>0</v>
      </c>
      <c r="I133" s="112">
        <f t="shared" si="10"/>
        <v>0</v>
      </c>
      <c r="J133" s="227">
        <f>SUM(J134,J139,J143,J144,J147,J154,J162,J163,J166)</f>
        <v>20429</v>
      </c>
      <c r="K133" s="104">
        <f>SUM(K134,K139,K143,K144,K147,K154,K162,K163,K166)</f>
        <v>0</v>
      </c>
      <c r="L133" s="112">
        <f t="shared" si="11"/>
        <v>20429</v>
      </c>
      <c r="M133" s="119">
        <f>SUM(M134,M139,M143,M144,M147,M154,M162,M163,M166)</f>
        <v>0</v>
      </c>
      <c r="N133" s="50">
        <f>SUM(N134,N139,N143,N144,N147,N154,N162,N163,N166)</f>
        <v>0</v>
      </c>
      <c r="O133" s="112">
        <f t="shared" si="12"/>
        <v>0</v>
      </c>
      <c r="P133" s="225"/>
      <c r="R133" s="171"/>
      <c r="S133" s="171"/>
      <c r="T133" s="171"/>
    </row>
    <row r="134" spans="1:20" ht="24" x14ac:dyDescent="0.25">
      <c r="A134" s="164">
        <v>2310</v>
      </c>
      <c r="B134" s="52" t="s">
        <v>128</v>
      </c>
      <c r="C134" s="53">
        <f t="shared" si="8"/>
        <v>3591</v>
      </c>
      <c r="D134" s="295">
        <f>SUM(D135:D138)</f>
        <v>3591</v>
      </c>
      <c r="E134" s="135">
        <f>SUM(E135:E138)</f>
        <v>0</v>
      </c>
      <c r="F134" s="376">
        <f t="shared" si="9"/>
        <v>3591</v>
      </c>
      <c r="G134" s="291">
        <f>SUM(G135:G138)</f>
        <v>0</v>
      </c>
      <c r="H134" s="292">
        <f>SUM(H135:H138)</f>
        <v>0</v>
      </c>
      <c r="I134" s="114">
        <f t="shared" si="10"/>
        <v>0</v>
      </c>
      <c r="J134" s="291">
        <f>SUM(J135:J138)</f>
        <v>0</v>
      </c>
      <c r="K134" s="292">
        <f>SUM(K135:K138)</f>
        <v>0</v>
      </c>
      <c r="L134" s="114">
        <f t="shared" si="11"/>
        <v>0</v>
      </c>
      <c r="M134" s="135">
        <f>SUM(M135:M138)</f>
        <v>0</v>
      </c>
      <c r="N134" s="113">
        <f>SUM(N135:N138)</f>
        <v>0</v>
      </c>
      <c r="O134" s="114">
        <f t="shared" si="12"/>
        <v>0</v>
      </c>
      <c r="P134" s="208"/>
      <c r="R134" s="171"/>
      <c r="S134" s="171"/>
      <c r="T134" s="171"/>
    </row>
    <row r="135" spans="1:20" x14ac:dyDescent="0.25">
      <c r="A135" s="36">
        <v>2311</v>
      </c>
      <c r="B135" s="57" t="s">
        <v>129</v>
      </c>
      <c r="C135" s="58">
        <f t="shared" si="8"/>
        <v>580</v>
      </c>
      <c r="D135" s="237">
        <v>580</v>
      </c>
      <c r="E135" s="415"/>
      <c r="F135" s="311">
        <f t="shared" si="9"/>
        <v>580</v>
      </c>
      <c r="G135" s="237"/>
      <c r="H135" s="238"/>
      <c r="I135" s="110">
        <f t="shared" si="10"/>
        <v>0</v>
      </c>
      <c r="J135" s="237"/>
      <c r="K135" s="238"/>
      <c r="L135" s="110">
        <f t="shared" si="11"/>
        <v>0</v>
      </c>
      <c r="M135" s="121"/>
      <c r="N135" s="60"/>
      <c r="O135" s="110">
        <f t="shared" si="12"/>
        <v>0</v>
      </c>
      <c r="P135" s="213"/>
      <c r="R135" s="171"/>
      <c r="S135" s="171"/>
      <c r="T135" s="171"/>
    </row>
    <row r="136" spans="1:20" x14ac:dyDescent="0.25">
      <c r="A136" s="36">
        <v>2312</v>
      </c>
      <c r="B136" s="57" t="s">
        <v>130</v>
      </c>
      <c r="C136" s="58">
        <f t="shared" si="8"/>
        <v>2662</v>
      </c>
      <c r="D136" s="237">
        <v>2662</v>
      </c>
      <c r="E136" s="415"/>
      <c r="F136" s="311">
        <f t="shared" si="9"/>
        <v>2662</v>
      </c>
      <c r="G136" s="237"/>
      <c r="H136" s="238"/>
      <c r="I136" s="110">
        <f t="shared" si="10"/>
        <v>0</v>
      </c>
      <c r="J136" s="237"/>
      <c r="K136" s="238"/>
      <c r="L136" s="110">
        <f t="shared" si="11"/>
        <v>0</v>
      </c>
      <c r="M136" s="121"/>
      <c r="N136" s="60"/>
      <c r="O136" s="110">
        <f t="shared" si="12"/>
        <v>0</v>
      </c>
      <c r="P136" s="213"/>
      <c r="R136" s="171"/>
      <c r="S136" s="171"/>
      <c r="T136" s="171"/>
    </row>
    <row r="137" spans="1:20" x14ac:dyDescent="0.25">
      <c r="A137" s="36">
        <v>2313</v>
      </c>
      <c r="B137" s="57" t="s">
        <v>131</v>
      </c>
      <c r="C137" s="58">
        <f t="shared" si="8"/>
        <v>349</v>
      </c>
      <c r="D137" s="237">
        <v>349</v>
      </c>
      <c r="E137" s="415"/>
      <c r="F137" s="311">
        <f t="shared" si="9"/>
        <v>349</v>
      </c>
      <c r="G137" s="237"/>
      <c r="H137" s="238"/>
      <c r="I137" s="110">
        <f t="shared" si="10"/>
        <v>0</v>
      </c>
      <c r="J137" s="237"/>
      <c r="K137" s="238"/>
      <c r="L137" s="110">
        <f t="shared" si="11"/>
        <v>0</v>
      </c>
      <c r="M137" s="121"/>
      <c r="N137" s="60"/>
      <c r="O137" s="110">
        <f t="shared" si="12"/>
        <v>0</v>
      </c>
      <c r="P137" s="213"/>
      <c r="R137" s="171"/>
      <c r="S137" s="171"/>
      <c r="T137" s="171"/>
    </row>
    <row r="138" spans="1:20" ht="36" hidden="1" x14ac:dyDescent="0.25">
      <c r="A138" s="36">
        <v>2314</v>
      </c>
      <c r="B138" s="57" t="s">
        <v>132</v>
      </c>
      <c r="C138" s="58">
        <f t="shared" si="8"/>
        <v>0</v>
      </c>
      <c r="D138" s="237"/>
      <c r="E138" s="415"/>
      <c r="F138" s="311">
        <f t="shared" si="9"/>
        <v>0</v>
      </c>
      <c r="G138" s="237"/>
      <c r="H138" s="238"/>
      <c r="I138" s="110">
        <f t="shared" si="10"/>
        <v>0</v>
      </c>
      <c r="J138" s="237"/>
      <c r="K138" s="238"/>
      <c r="L138" s="110">
        <f t="shared" si="11"/>
        <v>0</v>
      </c>
      <c r="M138" s="121"/>
      <c r="N138" s="60"/>
      <c r="O138" s="110">
        <f t="shared" si="12"/>
        <v>0</v>
      </c>
      <c r="P138" s="213"/>
      <c r="R138" s="171"/>
      <c r="S138" s="171"/>
      <c r="T138" s="171"/>
    </row>
    <row r="139" spans="1:20" x14ac:dyDescent="0.25">
      <c r="A139" s="108">
        <v>2320</v>
      </c>
      <c r="B139" s="57" t="s">
        <v>133</v>
      </c>
      <c r="C139" s="58">
        <f t="shared" si="8"/>
        <v>402</v>
      </c>
      <c r="D139" s="288">
        <f>SUM(D140:D142)</f>
        <v>292</v>
      </c>
      <c r="E139" s="137">
        <f>SUM(E140:E142)</f>
        <v>0</v>
      </c>
      <c r="F139" s="311">
        <f t="shared" si="9"/>
        <v>292</v>
      </c>
      <c r="G139" s="288">
        <f>SUM(G140:G142)</f>
        <v>0</v>
      </c>
      <c r="H139" s="115">
        <f>SUM(H140:H142)</f>
        <v>0</v>
      </c>
      <c r="I139" s="110">
        <f t="shared" si="10"/>
        <v>0</v>
      </c>
      <c r="J139" s="288">
        <f>SUM(J140:J142)</f>
        <v>110</v>
      </c>
      <c r="K139" s="115">
        <f>SUM(K140:K142)</f>
        <v>0</v>
      </c>
      <c r="L139" s="110">
        <f t="shared" si="11"/>
        <v>110</v>
      </c>
      <c r="M139" s="131">
        <f>SUM(M140:M142)</f>
        <v>0</v>
      </c>
      <c r="N139" s="109">
        <f>SUM(N140:N142)</f>
        <v>0</v>
      </c>
      <c r="O139" s="110">
        <f t="shared" si="12"/>
        <v>0</v>
      </c>
      <c r="P139" s="213"/>
      <c r="R139" s="171"/>
      <c r="S139" s="171"/>
      <c r="T139" s="171"/>
    </row>
    <row r="140" spans="1:20" hidden="1" x14ac:dyDescent="0.25">
      <c r="A140" s="36">
        <v>2321</v>
      </c>
      <c r="B140" s="57" t="s">
        <v>134</v>
      </c>
      <c r="C140" s="58">
        <f t="shared" si="8"/>
        <v>0</v>
      </c>
      <c r="D140" s="237"/>
      <c r="E140" s="415"/>
      <c r="F140" s="311">
        <f t="shared" si="9"/>
        <v>0</v>
      </c>
      <c r="G140" s="237"/>
      <c r="H140" s="238"/>
      <c r="I140" s="110">
        <f t="shared" si="10"/>
        <v>0</v>
      </c>
      <c r="J140" s="237"/>
      <c r="K140" s="238"/>
      <c r="L140" s="110">
        <f t="shared" si="11"/>
        <v>0</v>
      </c>
      <c r="M140" s="121"/>
      <c r="N140" s="60"/>
      <c r="O140" s="110">
        <f t="shared" si="12"/>
        <v>0</v>
      </c>
      <c r="P140" s="213"/>
      <c r="R140" s="171"/>
      <c r="S140" s="171"/>
      <c r="T140" s="171"/>
    </row>
    <row r="141" spans="1:20" x14ac:dyDescent="0.25">
      <c r="A141" s="36">
        <v>2322</v>
      </c>
      <c r="B141" s="57" t="s">
        <v>135</v>
      </c>
      <c r="C141" s="58">
        <f t="shared" si="8"/>
        <v>402</v>
      </c>
      <c r="D141" s="237">
        <v>292</v>
      </c>
      <c r="E141" s="415"/>
      <c r="F141" s="311">
        <f t="shared" si="9"/>
        <v>292</v>
      </c>
      <c r="G141" s="237"/>
      <c r="H141" s="238"/>
      <c r="I141" s="110">
        <f t="shared" si="10"/>
        <v>0</v>
      </c>
      <c r="J141" s="237">
        <v>110</v>
      </c>
      <c r="K141" s="238"/>
      <c r="L141" s="110">
        <f t="shared" si="11"/>
        <v>110</v>
      </c>
      <c r="M141" s="121"/>
      <c r="N141" s="60"/>
      <c r="O141" s="110">
        <f t="shared" si="12"/>
        <v>0</v>
      </c>
      <c r="P141" s="213"/>
      <c r="R141" s="171"/>
      <c r="S141" s="171"/>
      <c r="T141" s="171"/>
    </row>
    <row r="142" spans="1:20" hidden="1" x14ac:dyDescent="0.25">
      <c r="A142" s="36">
        <v>2329</v>
      </c>
      <c r="B142" s="57" t="s">
        <v>136</v>
      </c>
      <c r="C142" s="58">
        <f t="shared" si="8"/>
        <v>0</v>
      </c>
      <c r="D142" s="237"/>
      <c r="E142" s="415"/>
      <c r="F142" s="311">
        <f t="shared" si="9"/>
        <v>0</v>
      </c>
      <c r="G142" s="237"/>
      <c r="H142" s="238"/>
      <c r="I142" s="110">
        <f t="shared" si="10"/>
        <v>0</v>
      </c>
      <c r="J142" s="237"/>
      <c r="K142" s="238"/>
      <c r="L142" s="110">
        <f t="shared" si="11"/>
        <v>0</v>
      </c>
      <c r="M142" s="121"/>
      <c r="N142" s="60"/>
      <c r="O142" s="110">
        <f t="shared" si="12"/>
        <v>0</v>
      </c>
      <c r="P142" s="213"/>
      <c r="R142" s="171"/>
      <c r="S142" s="171"/>
      <c r="T142" s="171"/>
    </row>
    <row r="143" spans="1:20" hidden="1" x14ac:dyDescent="0.25">
      <c r="A143" s="108">
        <v>2330</v>
      </c>
      <c r="B143" s="57" t="s">
        <v>137</v>
      </c>
      <c r="C143" s="58">
        <f t="shared" si="8"/>
        <v>0</v>
      </c>
      <c r="D143" s="237"/>
      <c r="E143" s="415"/>
      <c r="F143" s="311">
        <f t="shared" si="9"/>
        <v>0</v>
      </c>
      <c r="G143" s="237"/>
      <c r="H143" s="238"/>
      <c r="I143" s="110">
        <f t="shared" si="10"/>
        <v>0</v>
      </c>
      <c r="J143" s="237"/>
      <c r="K143" s="238"/>
      <c r="L143" s="110">
        <f t="shared" si="11"/>
        <v>0</v>
      </c>
      <c r="M143" s="121"/>
      <c r="N143" s="60"/>
      <c r="O143" s="110">
        <f t="shared" si="12"/>
        <v>0</v>
      </c>
      <c r="P143" s="213"/>
      <c r="R143" s="171"/>
      <c r="S143" s="171"/>
      <c r="T143" s="171"/>
    </row>
    <row r="144" spans="1:20" ht="48" x14ac:dyDescent="0.25">
      <c r="A144" s="108">
        <v>2340</v>
      </c>
      <c r="B144" s="57" t="s">
        <v>138</v>
      </c>
      <c r="C144" s="58">
        <f t="shared" si="8"/>
        <v>143</v>
      </c>
      <c r="D144" s="288">
        <f>SUM(D145:D146)</f>
        <v>143</v>
      </c>
      <c r="E144" s="137">
        <f>SUM(E145:E146)</f>
        <v>0</v>
      </c>
      <c r="F144" s="311">
        <f t="shared" si="9"/>
        <v>143</v>
      </c>
      <c r="G144" s="288">
        <f>SUM(G145:G146)</f>
        <v>0</v>
      </c>
      <c r="H144" s="115">
        <f>SUM(H145:H146)</f>
        <v>0</v>
      </c>
      <c r="I144" s="110">
        <f t="shared" si="10"/>
        <v>0</v>
      </c>
      <c r="J144" s="288">
        <f>SUM(J145:J146)</f>
        <v>0</v>
      </c>
      <c r="K144" s="115">
        <f>SUM(K145:K146)</f>
        <v>0</v>
      </c>
      <c r="L144" s="110">
        <f t="shared" si="11"/>
        <v>0</v>
      </c>
      <c r="M144" s="131">
        <f>SUM(M145:M146)</f>
        <v>0</v>
      </c>
      <c r="N144" s="109">
        <f>SUM(N145:N146)</f>
        <v>0</v>
      </c>
      <c r="O144" s="110">
        <f t="shared" si="12"/>
        <v>0</v>
      </c>
      <c r="P144" s="213"/>
      <c r="R144" s="171"/>
      <c r="S144" s="171"/>
      <c r="T144" s="171"/>
    </row>
    <row r="145" spans="1:20" x14ac:dyDescent="0.25">
      <c r="A145" s="36">
        <v>2341</v>
      </c>
      <c r="B145" s="57" t="s">
        <v>139</v>
      </c>
      <c r="C145" s="58">
        <f t="shared" si="8"/>
        <v>143</v>
      </c>
      <c r="D145" s="237">
        <v>143</v>
      </c>
      <c r="E145" s="415"/>
      <c r="F145" s="311">
        <f t="shared" si="9"/>
        <v>143</v>
      </c>
      <c r="G145" s="237"/>
      <c r="H145" s="238"/>
      <c r="I145" s="110">
        <f t="shared" si="10"/>
        <v>0</v>
      </c>
      <c r="J145" s="237"/>
      <c r="K145" s="238"/>
      <c r="L145" s="110">
        <f t="shared" si="11"/>
        <v>0</v>
      </c>
      <c r="M145" s="121"/>
      <c r="N145" s="60"/>
      <c r="O145" s="110">
        <f t="shared" si="12"/>
        <v>0</v>
      </c>
      <c r="P145" s="213"/>
      <c r="R145" s="171"/>
      <c r="S145" s="171"/>
      <c r="T145" s="171"/>
    </row>
    <row r="146" spans="1:20" ht="24" hidden="1" x14ac:dyDescent="0.25">
      <c r="A146" s="36">
        <v>2344</v>
      </c>
      <c r="B146" s="57" t="s">
        <v>140</v>
      </c>
      <c r="C146" s="58">
        <f t="shared" si="8"/>
        <v>0</v>
      </c>
      <c r="D146" s="237"/>
      <c r="E146" s="415"/>
      <c r="F146" s="311">
        <f t="shared" si="9"/>
        <v>0</v>
      </c>
      <c r="G146" s="237"/>
      <c r="H146" s="238"/>
      <c r="I146" s="110">
        <f t="shared" si="10"/>
        <v>0</v>
      </c>
      <c r="J146" s="237"/>
      <c r="K146" s="238"/>
      <c r="L146" s="110">
        <f t="shared" si="11"/>
        <v>0</v>
      </c>
      <c r="M146" s="121"/>
      <c r="N146" s="60"/>
      <c r="O146" s="110">
        <f t="shared" si="12"/>
        <v>0</v>
      </c>
      <c r="P146" s="213"/>
      <c r="R146" s="171"/>
      <c r="S146" s="171"/>
      <c r="T146" s="171"/>
    </row>
    <row r="147" spans="1:20" ht="24" x14ac:dyDescent="0.25">
      <c r="A147" s="105">
        <v>2350</v>
      </c>
      <c r="B147" s="78" t="s">
        <v>141</v>
      </c>
      <c r="C147" s="58">
        <f t="shared" si="8"/>
        <v>5880</v>
      </c>
      <c r="D147" s="127">
        <f>SUM(D148:D153)</f>
        <v>5880</v>
      </c>
      <c r="E147" s="413">
        <f>SUM(E148:E153)</f>
        <v>0</v>
      </c>
      <c r="F147" s="380">
        <f t="shared" si="9"/>
        <v>5880</v>
      </c>
      <c r="G147" s="127">
        <f>SUM(G148:G153)</f>
        <v>0</v>
      </c>
      <c r="H147" s="172">
        <f>SUM(H148:H153)</f>
        <v>0</v>
      </c>
      <c r="I147" s="107">
        <f t="shared" si="10"/>
        <v>0</v>
      </c>
      <c r="J147" s="127">
        <f>SUM(J148:J153)</f>
        <v>0</v>
      </c>
      <c r="K147" s="172">
        <f>SUM(K148:K153)</f>
        <v>0</v>
      </c>
      <c r="L147" s="107">
        <f t="shared" si="11"/>
        <v>0</v>
      </c>
      <c r="M147" s="132">
        <f>SUM(M148:M153)</f>
        <v>0</v>
      </c>
      <c r="N147" s="106">
        <f>SUM(N148:N153)</f>
        <v>0</v>
      </c>
      <c r="O147" s="107">
        <f t="shared" si="12"/>
        <v>0</v>
      </c>
      <c r="P147" s="265"/>
      <c r="R147" s="171"/>
      <c r="S147" s="171"/>
      <c r="T147" s="171"/>
    </row>
    <row r="148" spans="1:20" x14ac:dyDescent="0.25">
      <c r="A148" s="32">
        <v>2351</v>
      </c>
      <c r="B148" s="52" t="s">
        <v>142</v>
      </c>
      <c r="C148" s="58">
        <f t="shared" si="8"/>
        <v>2030</v>
      </c>
      <c r="D148" s="231">
        <v>2030</v>
      </c>
      <c r="E148" s="414"/>
      <c r="F148" s="376">
        <f t="shared" si="9"/>
        <v>2030</v>
      </c>
      <c r="G148" s="231"/>
      <c r="H148" s="232"/>
      <c r="I148" s="114">
        <f t="shared" si="10"/>
        <v>0</v>
      </c>
      <c r="J148" s="231"/>
      <c r="K148" s="232"/>
      <c r="L148" s="114">
        <f t="shared" si="11"/>
        <v>0</v>
      </c>
      <c r="M148" s="179"/>
      <c r="N148" s="55"/>
      <c r="O148" s="114">
        <f t="shared" si="12"/>
        <v>0</v>
      </c>
      <c r="P148" s="208"/>
      <c r="R148" s="171"/>
      <c r="S148" s="171"/>
      <c r="T148" s="171"/>
    </row>
    <row r="149" spans="1:20" x14ac:dyDescent="0.25">
      <c r="A149" s="36">
        <v>2352</v>
      </c>
      <c r="B149" s="57" t="s">
        <v>143</v>
      </c>
      <c r="C149" s="58">
        <f t="shared" si="8"/>
        <v>3565</v>
      </c>
      <c r="D149" s="237">
        <v>3565</v>
      </c>
      <c r="E149" s="415"/>
      <c r="F149" s="311">
        <f t="shared" si="9"/>
        <v>3565</v>
      </c>
      <c r="G149" s="237"/>
      <c r="H149" s="238"/>
      <c r="I149" s="110">
        <f t="shared" si="10"/>
        <v>0</v>
      </c>
      <c r="J149" s="237"/>
      <c r="K149" s="238"/>
      <c r="L149" s="110">
        <f t="shared" si="11"/>
        <v>0</v>
      </c>
      <c r="M149" s="121"/>
      <c r="N149" s="60"/>
      <c r="O149" s="110">
        <f t="shared" si="12"/>
        <v>0</v>
      </c>
      <c r="P149" s="213"/>
      <c r="R149" s="171"/>
      <c r="S149" s="171"/>
      <c r="T149" s="171"/>
    </row>
    <row r="150" spans="1:20" ht="24" hidden="1" x14ac:dyDescent="0.25">
      <c r="A150" s="36">
        <v>2353</v>
      </c>
      <c r="B150" s="57" t="s">
        <v>144</v>
      </c>
      <c r="C150" s="58">
        <f t="shared" si="8"/>
        <v>0</v>
      </c>
      <c r="D150" s="237"/>
      <c r="E150" s="415"/>
      <c r="F150" s="311">
        <f t="shared" si="9"/>
        <v>0</v>
      </c>
      <c r="G150" s="237"/>
      <c r="H150" s="238"/>
      <c r="I150" s="110">
        <f t="shared" si="10"/>
        <v>0</v>
      </c>
      <c r="J150" s="237"/>
      <c r="K150" s="238"/>
      <c r="L150" s="110">
        <f t="shared" si="11"/>
        <v>0</v>
      </c>
      <c r="M150" s="121"/>
      <c r="N150" s="60"/>
      <c r="O150" s="110">
        <f t="shared" si="12"/>
        <v>0</v>
      </c>
      <c r="P150" s="213"/>
      <c r="R150" s="171"/>
      <c r="S150" s="171"/>
      <c r="T150" s="171"/>
    </row>
    <row r="151" spans="1:20" ht="24" hidden="1" x14ac:dyDescent="0.25">
      <c r="A151" s="36">
        <v>2354</v>
      </c>
      <c r="B151" s="57" t="s">
        <v>145</v>
      </c>
      <c r="C151" s="58">
        <f t="shared" si="8"/>
        <v>0</v>
      </c>
      <c r="D151" s="237"/>
      <c r="E151" s="415"/>
      <c r="F151" s="311">
        <f t="shared" si="9"/>
        <v>0</v>
      </c>
      <c r="G151" s="237"/>
      <c r="H151" s="238"/>
      <c r="I151" s="110">
        <f t="shared" si="10"/>
        <v>0</v>
      </c>
      <c r="J151" s="237"/>
      <c r="K151" s="238"/>
      <c r="L151" s="110">
        <f t="shared" si="11"/>
        <v>0</v>
      </c>
      <c r="M151" s="121"/>
      <c r="N151" s="60"/>
      <c r="O151" s="110">
        <f t="shared" si="12"/>
        <v>0</v>
      </c>
      <c r="P151" s="213"/>
      <c r="R151" s="171"/>
      <c r="S151" s="171"/>
      <c r="T151" s="171"/>
    </row>
    <row r="152" spans="1:20" ht="24" x14ac:dyDescent="0.25">
      <c r="A152" s="36">
        <v>2355</v>
      </c>
      <c r="B152" s="57" t="s">
        <v>146</v>
      </c>
      <c r="C152" s="58">
        <f t="shared" si="8"/>
        <v>285</v>
      </c>
      <c r="D152" s="237">
        <v>285</v>
      </c>
      <c r="E152" s="415"/>
      <c r="F152" s="311">
        <f t="shared" si="9"/>
        <v>285</v>
      </c>
      <c r="G152" s="237"/>
      <c r="H152" s="238"/>
      <c r="I152" s="110">
        <f t="shared" si="10"/>
        <v>0</v>
      </c>
      <c r="J152" s="237"/>
      <c r="K152" s="238"/>
      <c r="L152" s="110">
        <f t="shared" si="11"/>
        <v>0</v>
      </c>
      <c r="M152" s="121"/>
      <c r="N152" s="60"/>
      <c r="O152" s="110">
        <f t="shared" si="12"/>
        <v>0</v>
      </c>
      <c r="P152" s="213"/>
      <c r="R152" s="171"/>
      <c r="S152" s="171"/>
      <c r="T152" s="171"/>
    </row>
    <row r="153" spans="1:20" ht="24" hidden="1" x14ac:dyDescent="0.25">
      <c r="A153" s="36">
        <v>2359</v>
      </c>
      <c r="B153" s="57" t="s">
        <v>147</v>
      </c>
      <c r="C153" s="58">
        <f t="shared" si="8"/>
        <v>0</v>
      </c>
      <c r="D153" s="237"/>
      <c r="E153" s="415"/>
      <c r="F153" s="311">
        <f t="shared" si="9"/>
        <v>0</v>
      </c>
      <c r="G153" s="237"/>
      <c r="H153" s="238"/>
      <c r="I153" s="110">
        <f t="shared" si="10"/>
        <v>0</v>
      </c>
      <c r="J153" s="237"/>
      <c r="K153" s="238"/>
      <c r="L153" s="110">
        <f t="shared" si="11"/>
        <v>0</v>
      </c>
      <c r="M153" s="121"/>
      <c r="N153" s="60"/>
      <c r="O153" s="110">
        <f t="shared" si="12"/>
        <v>0</v>
      </c>
      <c r="P153" s="213"/>
      <c r="R153" s="171"/>
      <c r="S153" s="171"/>
      <c r="T153" s="171"/>
    </row>
    <row r="154" spans="1:20" ht="24" x14ac:dyDescent="0.25">
      <c r="A154" s="108">
        <v>2360</v>
      </c>
      <c r="B154" s="57" t="s">
        <v>148</v>
      </c>
      <c r="C154" s="58">
        <f t="shared" si="8"/>
        <v>21003</v>
      </c>
      <c r="D154" s="288">
        <f>SUM(D155:D161)</f>
        <v>684</v>
      </c>
      <c r="E154" s="137">
        <f>SUM(E155:E161)</f>
        <v>0</v>
      </c>
      <c r="F154" s="311">
        <f t="shared" si="9"/>
        <v>684</v>
      </c>
      <c r="G154" s="288">
        <f>SUM(G155:G161)</f>
        <v>0</v>
      </c>
      <c r="H154" s="115">
        <f>SUM(H155:H161)</f>
        <v>0</v>
      </c>
      <c r="I154" s="110">
        <f t="shared" si="10"/>
        <v>0</v>
      </c>
      <c r="J154" s="288">
        <f>SUM(J155:J161)</f>
        <v>20319</v>
      </c>
      <c r="K154" s="115">
        <f>SUM(K155:K161)</f>
        <v>0</v>
      </c>
      <c r="L154" s="110">
        <f t="shared" si="11"/>
        <v>20319</v>
      </c>
      <c r="M154" s="131">
        <f>SUM(M155:M161)</f>
        <v>0</v>
      </c>
      <c r="N154" s="109">
        <f>SUM(N155:N161)</f>
        <v>0</v>
      </c>
      <c r="O154" s="110">
        <f t="shared" si="12"/>
        <v>0</v>
      </c>
      <c r="P154" s="213"/>
      <c r="R154" s="171"/>
      <c r="S154" s="171"/>
      <c r="T154" s="171"/>
    </row>
    <row r="155" spans="1:20" x14ac:dyDescent="0.25">
      <c r="A155" s="35">
        <v>2361</v>
      </c>
      <c r="B155" s="57" t="s">
        <v>149</v>
      </c>
      <c r="C155" s="58">
        <f t="shared" si="8"/>
        <v>399</v>
      </c>
      <c r="D155" s="237">
        <v>399</v>
      </c>
      <c r="E155" s="415"/>
      <c r="F155" s="311">
        <f t="shared" si="9"/>
        <v>399</v>
      </c>
      <c r="G155" s="237"/>
      <c r="H155" s="238"/>
      <c r="I155" s="110">
        <f t="shared" si="10"/>
        <v>0</v>
      </c>
      <c r="J155" s="237"/>
      <c r="K155" s="238"/>
      <c r="L155" s="110">
        <f t="shared" si="11"/>
        <v>0</v>
      </c>
      <c r="M155" s="121"/>
      <c r="N155" s="60"/>
      <c r="O155" s="110">
        <f t="shared" si="12"/>
        <v>0</v>
      </c>
      <c r="P155" s="213"/>
      <c r="R155" s="171"/>
      <c r="S155" s="171"/>
      <c r="T155" s="171"/>
    </row>
    <row r="156" spans="1:20" ht="24" x14ac:dyDescent="0.25">
      <c r="A156" s="35">
        <v>2362</v>
      </c>
      <c r="B156" s="57" t="s">
        <v>150</v>
      </c>
      <c r="C156" s="58">
        <f t="shared" si="8"/>
        <v>285</v>
      </c>
      <c r="D156" s="237">
        <v>285</v>
      </c>
      <c r="E156" s="415"/>
      <c r="F156" s="311">
        <f t="shared" si="9"/>
        <v>285</v>
      </c>
      <c r="G156" s="237"/>
      <c r="H156" s="238"/>
      <c r="I156" s="110">
        <f t="shared" si="10"/>
        <v>0</v>
      </c>
      <c r="J156" s="237"/>
      <c r="K156" s="238"/>
      <c r="L156" s="110">
        <f t="shared" si="11"/>
        <v>0</v>
      </c>
      <c r="M156" s="121"/>
      <c r="N156" s="60"/>
      <c r="O156" s="110">
        <f t="shared" si="12"/>
        <v>0</v>
      </c>
      <c r="P156" s="213"/>
      <c r="R156" s="171"/>
      <c r="S156" s="171"/>
      <c r="T156" s="171"/>
    </row>
    <row r="157" spans="1:20" x14ac:dyDescent="0.25">
      <c r="A157" s="35">
        <v>2363</v>
      </c>
      <c r="B157" s="57" t="s">
        <v>151</v>
      </c>
      <c r="C157" s="58">
        <f t="shared" si="8"/>
        <v>20319</v>
      </c>
      <c r="D157" s="237"/>
      <c r="E157" s="415"/>
      <c r="F157" s="311">
        <f t="shared" si="9"/>
        <v>0</v>
      </c>
      <c r="G157" s="237"/>
      <c r="H157" s="238"/>
      <c r="I157" s="110">
        <f t="shared" si="10"/>
        <v>0</v>
      </c>
      <c r="J157" s="237">
        <f>19386+933</f>
        <v>20319</v>
      </c>
      <c r="K157" s="238"/>
      <c r="L157" s="110">
        <f t="shared" si="11"/>
        <v>20319</v>
      </c>
      <c r="M157" s="121"/>
      <c r="N157" s="60"/>
      <c r="O157" s="110">
        <f t="shared" si="12"/>
        <v>0</v>
      </c>
      <c r="P157" s="213"/>
      <c r="R157" s="171"/>
      <c r="S157" s="171"/>
      <c r="T157" s="171"/>
    </row>
    <row r="158" spans="1:20" hidden="1" x14ac:dyDescent="0.25">
      <c r="A158" s="35">
        <v>2364</v>
      </c>
      <c r="B158" s="57" t="s">
        <v>152</v>
      </c>
      <c r="C158" s="58">
        <f t="shared" si="8"/>
        <v>0</v>
      </c>
      <c r="D158" s="237"/>
      <c r="E158" s="415"/>
      <c r="F158" s="311">
        <f t="shared" si="9"/>
        <v>0</v>
      </c>
      <c r="G158" s="237"/>
      <c r="H158" s="238"/>
      <c r="I158" s="110">
        <f t="shared" si="10"/>
        <v>0</v>
      </c>
      <c r="J158" s="237"/>
      <c r="K158" s="238"/>
      <c r="L158" s="110">
        <f t="shared" si="11"/>
        <v>0</v>
      </c>
      <c r="M158" s="121"/>
      <c r="N158" s="60"/>
      <c r="O158" s="110">
        <f t="shared" si="12"/>
        <v>0</v>
      </c>
      <c r="P158" s="213"/>
      <c r="R158" s="171"/>
      <c r="S158" s="171"/>
      <c r="T158" s="171"/>
    </row>
    <row r="159" spans="1:20" hidden="1" x14ac:dyDescent="0.25">
      <c r="A159" s="35">
        <v>2365</v>
      </c>
      <c r="B159" s="57" t="s">
        <v>153</v>
      </c>
      <c r="C159" s="58">
        <f t="shared" si="8"/>
        <v>0</v>
      </c>
      <c r="D159" s="237"/>
      <c r="E159" s="415"/>
      <c r="F159" s="311">
        <f t="shared" si="9"/>
        <v>0</v>
      </c>
      <c r="G159" s="237"/>
      <c r="H159" s="238"/>
      <c r="I159" s="110">
        <f t="shared" si="10"/>
        <v>0</v>
      </c>
      <c r="J159" s="237"/>
      <c r="K159" s="238"/>
      <c r="L159" s="110">
        <f t="shared" si="11"/>
        <v>0</v>
      </c>
      <c r="M159" s="121"/>
      <c r="N159" s="60"/>
      <c r="O159" s="110">
        <f t="shared" si="12"/>
        <v>0</v>
      </c>
      <c r="P159" s="213"/>
      <c r="R159" s="171"/>
      <c r="S159" s="171"/>
      <c r="T159" s="171"/>
    </row>
    <row r="160" spans="1:20" ht="36" hidden="1" x14ac:dyDescent="0.25">
      <c r="A160" s="35">
        <v>2366</v>
      </c>
      <c r="B160" s="57" t="s">
        <v>154</v>
      </c>
      <c r="C160" s="58">
        <f t="shared" si="8"/>
        <v>0</v>
      </c>
      <c r="D160" s="237"/>
      <c r="E160" s="415"/>
      <c r="F160" s="311">
        <f t="shared" si="9"/>
        <v>0</v>
      </c>
      <c r="G160" s="237"/>
      <c r="H160" s="238"/>
      <c r="I160" s="110">
        <f t="shared" si="10"/>
        <v>0</v>
      </c>
      <c r="J160" s="237"/>
      <c r="K160" s="238"/>
      <c r="L160" s="110">
        <f t="shared" si="11"/>
        <v>0</v>
      </c>
      <c r="M160" s="121"/>
      <c r="N160" s="60"/>
      <c r="O160" s="110">
        <f t="shared" si="12"/>
        <v>0</v>
      </c>
      <c r="P160" s="213"/>
      <c r="R160" s="171"/>
      <c r="S160" s="171"/>
      <c r="T160" s="171"/>
    </row>
    <row r="161" spans="1:20" ht="48" hidden="1" x14ac:dyDescent="0.25">
      <c r="A161" s="35">
        <v>2369</v>
      </c>
      <c r="B161" s="57" t="s">
        <v>155</v>
      </c>
      <c r="C161" s="58">
        <f t="shared" si="8"/>
        <v>0</v>
      </c>
      <c r="D161" s="237"/>
      <c r="E161" s="415"/>
      <c r="F161" s="311">
        <f t="shared" si="9"/>
        <v>0</v>
      </c>
      <c r="G161" s="237"/>
      <c r="H161" s="238"/>
      <c r="I161" s="110">
        <f t="shared" si="10"/>
        <v>0</v>
      </c>
      <c r="J161" s="237"/>
      <c r="K161" s="238"/>
      <c r="L161" s="110">
        <f t="shared" si="11"/>
        <v>0</v>
      </c>
      <c r="M161" s="121"/>
      <c r="N161" s="60"/>
      <c r="O161" s="110">
        <f t="shared" si="12"/>
        <v>0</v>
      </c>
      <c r="P161" s="213"/>
      <c r="R161" s="171"/>
      <c r="S161" s="171"/>
      <c r="T161" s="171"/>
    </row>
    <row r="162" spans="1:20" x14ac:dyDescent="0.25">
      <c r="A162" s="105">
        <v>2370</v>
      </c>
      <c r="B162" s="78" t="s">
        <v>156</v>
      </c>
      <c r="C162" s="58">
        <f t="shared" si="8"/>
        <v>2454</v>
      </c>
      <c r="D162" s="289">
        <v>2454</v>
      </c>
      <c r="E162" s="416"/>
      <c r="F162" s="380">
        <f t="shared" si="9"/>
        <v>2454</v>
      </c>
      <c r="G162" s="289"/>
      <c r="H162" s="290"/>
      <c r="I162" s="107">
        <f t="shared" si="10"/>
        <v>0</v>
      </c>
      <c r="J162" s="289"/>
      <c r="K162" s="290"/>
      <c r="L162" s="107">
        <f t="shared" si="11"/>
        <v>0</v>
      </c>
      <c r="M162" s="181"/>
      <c r="N162" s="111"/>
      <c r="O162" s="107">
        <f t="shared" si="12"/>
        <v>0</v>
      </c>
      <c r="P162" s="265"/>
      <c r="R162" s="171"/>
      <c r="S162" s="171"/>
      <c r="T162" s="171"/>
    </row>
    <row r="163" spans="1:20" hidden="1" x14ac:dyDescent="0.25">
      <c r="A163" s="105">
        <v>2380</v>
      </c>
      <c r="B163" s="78" t="s">
        <v>157</v>
      </c>
      <c r="C163" s="58">
        <f t="shared" si="8"/>
        <v>0</v>
      </c>
      <c r="D163" s="127">
        <f>SUM(D164:D165)</f>
        <v>0</v>
      </c>
      <c r="E163" s="413">
        <f>SUM(E164:E165)</f>
        <v>0</v>
      </c>
      <c r="F163" s="380">
        <f t="shared" si="9"/>
        <v>0</v>
      </c>
      <c r="G163" s="127">
        <f>SUM(G164:G165)</f>
        <v>0</v>
      </c>
      <c r="H163" s="172">
        <f>SUM(H164:H165)</f>
        <v>0</v>
      </c>
      <c r="I163" s="107">
        <f t="shared" si="10"/>
        <v>0</v>
      </c>
      <c r="J163" s="127">
        <f>SUM(J164:J165)</f>
        <v>0</v>
      </c>
      <c r="K163" s="172">
        <f>SUM(K164:K165)</f>
        <v>0</v>
      </c>
      <c r="L163" s="107">
        <f t="shared" si="11"/>
        <v>0</v>
      </c>
      <c r="M163" s="132">
        <f>SUM(M164:M165)</f>
        <v>0</v>
      </c>
      <c r="N163" s="106">
        <f>SUM(N164:N165)</f>
        <v>0</v>
      </c>
      <c r="O163" s="107">
        <f t="shared" si="12"/>
        <v>0</v>
      </c>
      <c r="P163" s="265"/>
      <c r="R163" s="171"/>
      <c r="S163" s="171"/>
      <c r="T163" s="171"/>
    </row>
    <row r="164" spans="1:20" hidden="1" x14ac:dyDescent="0.25">
      <c r="A164" s="31">
        <v>2381</v>
      </c>
      <c r="B164" s="52" t="s">
        <v>158</v>
      </c>
      <c r="C164" s="58">
        <f t="shared" si="8"/>
        <v>0</v>
      </c>
      <c r="D164" s="231"/>
      <c r="E164" s="414"/>
      <c r="F164" s="376">
        <f t="shared" si="9"/>
        <v>0</v>
      </c>
      <c r="G164" s="231"/>
      <c r="H164" s="232"/>
      <c r="I164" s="114">
        <f t="shared" si="10"/>
        <v>0</v>
      </c>
      <c r="J164" s="231"/>
      <c r="K164" s="232"/>
      <c r="L164" s="114">
        <f t="shared" si="11"/>
        <v>0</v>
      </c>
      <c r="M164" s="179"/>
      <c r="N164" s="55"/>
      <c r="O164" s="114">
        <f t="shared" si="12"/>
        <v>0</v>
      </c>
      <c r="P164" s="208"/>
      <c r="R164" s="171"/>
      <c r="S164" s="171"/>
      <c r="T164" s="171"/>
    </row>
    <row r="165" spans="1:20" ht="24" hidden="1" x14ac:dyDescent="0.25">
      <c r="A165" s="35">
        <v>2389</v>
      </c>
      <c r="B165" s="57" t="s">
        <v>159</v>
      </c>
      <c r="C165" s="58">
        <f t="shared" si="8"/>
        <v>0</v>
      </c>
      <c r="D165" s="237"/>
      <c r="E165" s="415"/>
      <c r="F165" s="311">
        <f t="shared" si="9"/>
        <v>0</v>
      </c>
      <c r="G165" s="237"/>
      <c r="H165" s="238"/>
      <c r="I165" s="110">
        <f t="shared" si="10"/>
        <v>0</v>
      </c>
      <c r="J165" s="237"/>
      <c r="K165" s="238"/>
      <c r="L165" s="110">
        <f t="shared" si="11"/>
        <v>0</v>
      </c>
      <c r="M165" s="121"/>
      <c r="N165" s="60"/>
      <c r="O165" s="110">
        <f t="shared" si="12"/>
        <v>0</v>
      </c>
      <c r="P165" s="213"/>
      <c r="R165" s="171"/>
      <c r="S165" s="171"/>
      <c r="T165" s="171"/>
    </row>
    <row r="166" spans="1:20" hidden="1" x14ac:dyDescent="0.25">
      <c r="A166" s="105">
        <v>2390</v>
      </c>
      <c r="B166" s="78" t="s">
        <v>160</v>
      </c>
      <c r="C166" s="58">
        <f t="shared" si="8"/>
        <v>0</v>
      </c>
      <c r="D166" s="289"/>
      <c r="E166" s="416"/>
      <c r="F166" s="380">
        <f t="shared" si="9"/>
        <v>0</v>
      </c>
      <c r="G166" s="289"/>
      <c r="H166" s="290"/>
      <c r="I166" s="107">
        <f t="shared" si="10"/>
        <v>0</v>
      </c>
      <c r="J166" s="289"/>
      <c r="K166" s="290"/>
      <c r="L166" s="107">
        <f t="shared" si="11"/>
        <v>0</v>
      </c>
      <c r="M166" s="181"/>
      <c r="N166" s="111"/>
      <c r="O166" s="107">
        <f t="shared" si="12"/>
        <v>0</v>
      </c>
      <c r="P166" s="265"/>
      <c r="R166" s="171"/>
      <c r="S166" s="171"/>
      <c r="T166" s="171"/>
    </row>
    <row r="167" spans="1:20" hidden="1" x14ac:dyDescent="0.25">
      <c r="A167" s="44">
        <v>2400</v>
      </c>
      <c r="B167" s="103" t="s">
        <v>161</v>
      </c>
      <c r="C167" s="45">
        <f t="shared" si="8"/>
        <v>0</v>
      </c>
      <c r="D167" s="296"/>
      <c r="E167" s="495"/>
      <c r="F167" s="375">
        <f t="shared" si="9"/>
        <v>0</v>
      </c>
      <c r="G167" s="296"/>
      <c r="H167" s="297"/>
      <c r="I167" s="112">
        <f t="shared" si="10"/>
        <v>0</v>
      </c>
      <c r="J167" s="296"/>
      <c r="K167" s="297"/>
      <c r="L167" s="112">
        <f t="shared" si="11"/>
        <v>0</v>
      </c>
      <c r="M167" s="182"/>
      <c r="N167" s="116"/>
      <c r="O167" s="112">
        <f t="shared" si="12"/>
        <v>0</v>
      </c>
      <c r="P167" s="225"/>
      <c r="R167" s="171"/>
      <c r="S167" s="171"/>
      <c r="T167" s="171"/>
    </row>
    <row r="168" spans="1:20" ht="24" hidden="1" x14ac:dyDescent="0.25">
      <c r="A168" s="44">
        <v>2500</v>
      </c>
      <c r="B168" s="103" t="s">
        <v>162</v>
      </c>
      <c r="C168" s="45">
        <f t="shared" si="8"/>
        <v>0</v>
      </c>
      <c r="D168" s="227">
        <f>SUM(D169,D174)</f>
        <v>0</v>
      </c>
      <c r="E168" s="412">
        <f>SUM(E169,E174)</f>
        <v>0</v>
      </c>
      <c r="F168" s="375">
        <f t="shared" si="9"/>
        <v>0</v>
      </c>
      <c r="G168" s="227">
        <f>SUM(G169,G174)</f>
        <v>0</v>
      </c>
      <c r="H168" s="104">
        <f>SUM(H169,H174)</f>
        <v>0</v>
      </c>
      <c r="I168" s="112">
        <f t="shared" si="10"/>
        <v>0</v>
      </c>
      <c r="J168" s="227">
        <f>SUM(J169,J174)</f>
        <v>0</v>
      </c>
      <c r="K168" s="104">
        <f>SUM(K169,K174)</f>
        <v>0</v>
      </c>
      <c r="L168" s="112">
        <f t="shared" si="11"/>
        <v>0</v>
      </c>
      <c r="M168" s="134">
        <f>SUM(M169,M174)</f>
        <v>0</v>
      </c>
      <c r="N168" s="126">
        <f>SUM(N169,N174)</f>
        <v>0</v>
      </c>
      <c r="O168" s="284">
        <f t="shared" si="12"/>
        <v>0</v>
      </c>
      <c r="P168" s="285"/>
      <c r="R168" s="171"/>
      <c r="S168" s="171"/>
      <c r="T168" s="171"/>
    </row>
    <row r="169" spans="1:20" hidden="1" x14ac:dyDescent="0.25">
      <c r="A169" s="164">
        <v>2510</v>
      </c>
      <c r="B169" s="52" t="s">
        <v>163</v>
      </c>
      <c r="C169" s="53">
        <f t="shared" si="8"/>
        <v>0</v>
      </c>
      <c r="D169" s="291">
        <f>SUM(D170:D173)</f>
        <v>0</v>
      </c>
      <c r="E169" s="136">
        <f>SUM(E170:E173)</f>
        <v>0</v>
      </c>
      <c r="F169" s="376">
        <f t="shared" si="9"/>
        <v>0</v>
      </c>
      <c r="G169" s="291">
        <f>SUM(G170:G173)</f>
        <v>0</v>
      </c>
      <c r="H169" s="292">
        <f>SUM(H170:H173)</f>
        <v>0</v>
      </c>
      <c r="I169" s="114">
        <f t="shared" si="10"/>
        <v>0</v>
      </c>
      <c r="J169" s="291">
        <f>SUM(J170:J173)</f>
        <v>0</v>
      </c>
      <c r="K169" s="292">
        <f>SUM(K170:K173)</f>
        <v>0</v>
      </c>
      <c r="L169" s="114">
        <f t="shared" si="11"/>
        <v>0</v>
      </c>
      <c r="M169" s="168">
        <f>SUM(M170:M173)</f>
        <v>0</v>
      </c>
      <c r="N169" s="298">
        <f>SUM(N170:N173)</f>
        <v>0</v>
      </c>
      <c r="O169" s="244">
        <f t="shared" si="12"/>
        <v>0</v>
      </c>
      <c r="P169" s="246"/>
      <c r="R169" s="171"/>
      <c r="S169" s="171"/>
      <c r="T169" s="171"/>
    </row>
    <row r="170" spans="1:20" ht="24" hidden="1" x14ac:dyDescent="0.25">
      <c r="A170" s="36">
        <v>2512</v>
      </c>
      <c r="B170" s="57" t="s">
        <v>164</v>
      </c>
      <c r="C170" s="58">
        <f t="shared" si="8"/>
        <v>0</v>
      </c>
      <c r="D170" s="237"/>
      <c r="E170" s="415"/>
      <c r="F170" s="311">
        <f t="shared" si="9"/>
        <v>0</v>
      </c>
      <c r="G170" s="237"/>
      <c r="H170" s="238"/>
      <c r="I170" s="110">
        <f t="shared" si="10"/>
        <v>0</v>
      </c>
      <c r="J170" s="237"/>
      <c r="K170" s="238"/>
      <c r="L170" s="110">
        <f t="shared" si="11"/>
        <v>0</v>
      </c>
      <c r="M170" s="121"/>
      <c r="N170" s="60"/>
      <c r="O170" s="110">
        <f t="shared" si="12"/>
        <v>0</v>
      </c>
      <c r="P170" s="213"/>
      <c r="R170" s="171"/>
      <c r="S170" s="171"/>
      <c r="T170" s="171"/>
    </row>
    <row r="171" spans="1:20" ht="36" hidden="1" x14ac:dyDescent="0.25">
      <c r="A171" s="36">
        <v>2513</v>
      </c>
      <c r="B171" s="57" t="s">
        <v>165</v>
      </c>
      <c r="C171" s="58">
        <f t="shared" si="8"/>
        <v>0</v>
      </c>
      <c r="D171" s="237"/>
      <c r="E171" s="415"/>
      <c r="F171" s="311">
        <f t="shared" si="9"/>
        <v>0</v>
      </c>
      <c r="G171" s="237"/>
      <c r="H171" s="238"/>
      <c r="I171" s="110">
        <f t="shared" si="10"/>
        <v>0</v>
      </c>
      <c r="J171" s="237"/>
      <c r="K171" s="238"/>
      <c r="L171" s="110">
        <f t="shared" si="11"/>
        <v>0</v>
      </c>
      <c r="M171" s="121"/>
      <c r="N171" s="60"/>
      <c r="O171" s="110">
        <f t="shared" si="12"/>
        <v>0</v>
      </c>
      <c r="P171" s="213"/>
      <c r="R171" s="171"/>
      <c r="S171" s="171"/>
      <c r="T171" s="171"/>
    </row>
    <row r="172" spans="1:20" ht="24" hidden="1" x14ac:dyDescent="0.25">
      <c r="A172" s="36">
        <v>2515</v>
      </c>
      <c r="B172" s="57" t="s">
        <v>166</v>
      </c>
      <c r="C172" s="58">
        <f t="shared" si="8"/>
        <v>0</v>
      </c>
      <c r="D172" s="237"/>
      <c r="E172" s="415"/>
      <c r="F172" s="311">
        <f t="shared" si="9"/>
        <v>0</v>
      </c>
      <c r="G172" s="237"/>
      <c r="H172" s="238"/>
      <c r="I172" s="110">
        <f t="shared" si="10"/>
        <v>0</v>
      </c>
      <c r="J172" s="237"/>
      <c r="K172" s="238"/>
      <c r="L172" s="110">
        <f t="shared" si="11"/>
        <v>0</v>
      </c>
      <c r="M172" s="121"/>
      <c r="N172" s="60"/>
      <c r="O172" s="110">
        <f t="shared" si="12"/>
        <v>0</v>
      </c>
      <c r="P172" s="213"/>
      <c r="R172" s="171"/>
      <c r="S172" s="171"/>
      <c r="T172" s="171"/>
    </row>
    <row r="173" spans="1:20" ht="24" hidden="1" x14ac:dyDescent="0.25">
      <c r="A173" s="36">
        <v>2519</v>
      </c>
      <c r="B173" s="57" t="s">
        <v>167</v>
      </c>
      <c r="C173" s="58">
        <f t="shared" si="8"/>
        <v>0</v>
      </c>
      <c r="D173" s="237"/>
      <c r="E173" s="415"/>
      <c r="F173" s="311">
        <f t="shared" si="9"/>
        <v>0</v>
      </c>
      <c r="G173" s="237"/>
      <c r="H173" s="238"/>
      <c r="I173" s="110">
        <f t="shared" si="10"/>
        <v>0</v>
      </c>
      <c r="J173" s="237"/>
      <c r="K173" s="238"/>
      <c r="L173" s="110">
        <f t="shared" si="11"/>
        <v>0</v>
      </c>
      <c r="M173" s="121"/>
      <c r="N173" s="60"/>
      <c r="O173" s="110">
        <f t="shared" si="12"/>
        <v>0</v>
      </c>
      <c r="P173" s="213"/>
      <c r="R173" s="171"/>
      <c r="S173" s="171"/>
      <c r="T173" s="171"/>
    </row>
    <row r="174" spans="1:20" ht="24" hidden="1" x14ac:dyDescent="0.25">
      <c r="A174" s="108">
        <v>2520</v>
      </c>
      <c r="B174" s="57" t="s">
        <v>168</v>
      </c>
      <c r="C174" s="58">
        <f t="shared" si="8"/>
        <v>0</v>
      </c>
      <c r="D174" s="237"/>
      <c r="E174" s="415"/>
      <c r="F174" s="311">
        <f t="shared" si="9"/>
        <v>0</v>
      </c>
      <c r="G174" s="237"/>
      <c r="H174" s="238"/>
      <c r="I174" s="110">
        <f t="shared" si="10"/>
        <v>0</v>
      </c>
      <c r="J174" s="237"/>
      <c r="K174" s="238"/>
      <c r="L174" s="110">
        <f t="shared" si="11"/>
        <v>0</v>
      </c>
      <c r="M174" s="121"/>
      <c r="N174" s="60"/>
      <c r="O174" s="110">
        <f t="shared" si="12"/>
        <v>0</v>
      </c>
      <c r="P174" s="213"/>
      <c r="R174" s="171"/>
      <c r="S174" s="171"/>
      <c r="T174" s="171"/>
    </row>
    <row r="175" spans="1:20" s="117" customFormat="1" ht="48" hidden="1" x14ac:dyDescent="0.25">
      <c r="A175" s="17">
        <v>2800</v>
      </c>
      <c r="B175" s="52" t="s">
        <v>169</v>
      </c>
      <c r="C175" s="53">
        <f t="shared" si="8"/>
        <v>0</v>
      </c>
      <c r="D175" s="204"/>
      <c r="E175" s="430"/>
      <c r="F175" s="372">
        <f t="shared" si="9"/>
        <v>0</v>
      </c>
      <c r="G175" s="204"/>
      <c r="H175" s="206"/>
      <c r="I175" s="207">
        <f t="shared" si="10"/>
        <v>0</v>
      </c>
      <c r="J175" s="204"/>
      <c r="K175" s="206"/>
      <c r="L175" s="207">
        <f t="shared" si="11"/>
        <v>0</v>
      </c>
      <c r="M175" s="175"/>
      <c r="N175" s="34"/>
      <c r="O175" s="207">
        <f t="shared" si="12"/>
        <v>0</v>
      </c>
      <c r="P175" s="208"/>
      <c r="R175" s="171"/>
      <c r="S175" s="171"/>
      <c r="T175" s="171"/>
    </row>
    <row r="176" spans="1:20" hidden="1" x14ac:dyDescent="0.25">
      <c r="A176" s="99">
        <v>3000</v>
      </c>
      <c r="B176" s="99" t="s">
        <v>170</v>
      </c>
      <c r="C176" s="100">
        <f t="shared" si="8"/>
        <v>0</v>
      </c>
      <c r="D176" s="280">
        <f>SUM(D177,D187)</f>
        <v>0</v>
      </c>
      <c r="E176" s="411">
        <f>SUM(E177,E187)</f>
        <v>0</v>
      </c>
      <c r="F176" s="385">
        <f t="shared" si="9"/>
        <v>0</v>
      </c>
      <c r="G176" s="280">
        <f>SUM(G177,G187)</f>
        <v>0</v>
      </c>
      <c r="H176" s="282">
        <f>SUM(H177,H187)</f>
        <v>0</v>
      </c>
      <c r="I176" s="102">
        <f t="shared" si="10"/>
        <v>0</v>
      </c>
      <c r="J176" s="280">
        <f>SUM(J177,J187)</f>
        <v>0</v>
      </c>
      <c r="K176" s="282">
        <f>SUM(K177,K187)</f>
        <v>0</v>
      </c>
      <c r="L176" s="102">
        <f t="shared" si="11"/>
        <v>0</v>
      </c>
      <c r="M176" s="133">
        <f>SUM(M177,M187)</f>
        <v>0</v>
      </c>
      <c r="N176" s="101">
        <f>SUM(N177,N187)</f>
        <v>0</v>
      </c>
      <c r="O176" s="102">
        <f t="shared" si="12"/>
        <v>0</v>
      </c>
      <c r="P176" s="366"/>
      <c r="R176" s="171"/>
      <c r="S176" s="171"/>
      <c r="T176" s="171"/>
    </row>
    <row r="177" spans="1:20" ht="24" hidden="1" x14ac:dyDescent="0.25">
      <c r="A177" s="44">
        <v>3200</v>
      </c>
      <c r="B177" s="118" t="s">
        <v>171</v>
      </c>
      <c r="C177" s="45">
        <f t="shared" si="8"/>
        <v>0</v>
      </c>
      <c r="D177" s="227">
        <f>SUM(D178,D182)</f>
        <v>0</v>
      </c>
      <c r="E177" s="412">
        <f>SUM(E178,E182)</f>
        <v>0</v>
      </c>
      <c r="F177" s="375">
        <f t="shared" si="9"/>
        <v>0</v>
      </c>
      <c r="G177" s="227">
        <f>SUM(G178,G182)</f>
        <v>0</v>
      </c>
      <c r="H177" s="104">
        <f>SUM(H178,H182)</f>
        <v>0</v>
      </c>
      <c r="I177" s="112">
        <f t="shared" si="10"/>
        <v>0</v>
      </c>
      <c r="J177" s="227">
        <f>SUM(J178,J182)</f>
        <v>0</v>
      </c>
      <c r="K177" s="104">
        <f>SUM(K178,K182)</f>
        <v>0</v>
      </c>
      <c r="L177" s="112">
        <f t="shared" si="11"/>
        <v>0</v>
      </c>
      <c r="M177" s="134">
        <f>SUM(M178,M182)</f>
        <v>0</v>
      </c>
      <c r="N177" s="126">
        <f>SUM(N178,N182)</f>
        <v>0</v>
      </c>
      <c r="O177" s="284">
        <f t="shared" si="12"/>
        <v>0</v>
      </c>
      <c r="P177" s="285"/>
      <c r="R177" s="171"/>
      <c r="S177" s="171"/>
      <c r="T177" s="171"/>
    </row>
    <row r="178" spans="1:20" ht="36" hidden="1" x14ac:dyDescent="0.25">
      <c r="A178" s="164">
        <v>3260</v>
      </c>
      <c r="B178" s="52" t="s">
        <v>172</v>
      </c>
      <c r="C178" s="53">
        <f t="shared" si="8"/>
        <v>0</v>
      </c>
      <c r="D178" s="291">
        <f>SUM(D179:D181)</f>
        <v>0</v>
      </c>
      <c r="E178" s="136">
        <f>SUM(E179:E181)</f>
        <v>0</v>
      </c>
      <c r="F178" s="376">
        <f t="shared" si="9"/>
        <v>0</v>
      </c>
      <c r="G178" s="291">
        <f>SUM(G179:G181)</f>
        <v>0</v>
      </c>
      <c r="H178" s="292">
        <f>SUM(H179:H181)</f>
        <v>0</v>
      </c>
      <c r="I178" s="114">
        <f t="shared" si="10"/>
        <v>0</v>
      </c>
      <c r="J178" s="291">
        <f>SUM(J179:J181)</f>
        <v>0</v>
      </c>
      <c r="K178" s="292">
        <f>SUM(K179:K181)</f>
        <v>0</v>
      </c>
      <c r="L178" s="114">
        <f t="shared" si="11"/>
        <v>0</v>
      </c>
      <c r="M178" s="135">
        <f>SUM(M179:M181)</f>
        <v>0</v>
      </c>
      <c r="N178" s="113">
        <f>SUM(N179:N181)</f>
        <v>0</v>
      </c>
      <c r="O178" s="114">
        <f t="shared" si="12"/>
        <v>0</v>
      </c>
      <c r="P178" s="208"/>
      <c r="R178" s="171"/>
      <c r="S178" s="171"/>
      <c r="T178" s="171"/>
    </row>
    <row r="179" spans="1:20" ht="24" hidden="1" x14ac:dyDescent="0.25">
      <c r="A179" s="36">
        <v>3261</v>
      </c>
      <c r="B179" s="57" t="s">
        <v>173</v>
      </c>
      <c r="C179" s="58">
        <f t="shared" si="8"/>
        <v>0</v>
      </c>
      <c r="D179" s="237"/>
      <c r="E179" s="415"/>
      <c r="F179" s="311">
        <f t="shared" si="9"/>
        <v>0</v>
      </c>
      <c r="G179" s="237"/>
      <c r="H179" s="238"/>
      <c r="I179" s="110">
        <f t="shared" si="10"/>
        <v>0</v>
      </c>
      <c r="J179" s="237"/>
      <c r="K179" s="238"/>
      <c r="L179" s="110">
        <f t="shared" si="11"/>
        <v>0</v>
      </c>
      <c r="M179" s="121"/>
      <c r="N179" s="60"/>
      <c r="O179" s="110">
        <f t="shared" si="12"/>
        <v>0</v>
      </c>
      <c r="P179" s="213"/>
      <c r="R179" s="171"/>
      <c r="S179" s="171"/>
      <c r="T179" s="171"/>
    </row>
    <row r="180" spans="1:20" ht="36" hidden="1" x14ac:dyDescent="0.25">
      <c r="A180" s="36">
        <v>3262</v>
      </c>
      <c r="B180" s="57" t="s">
        <v>174</v>
      </c>
      <c r="C180" s="58">
        <f t="shared" si="8"/>
        <v>0</v>
      </c>
      <c r="D180" s="237"/>
      <c r="E180" s="415"/>
      <c r="F180" s="311">
        <f t="shared" si="9"/>
        <v>0</v>
      </c>
      <c r="G180" s="237"/>
      <c r="H180" s="238"/>
      <c r="I180" s="110">
        <f t="shared" si="10"/>
        <v>0</v>
      </c>
      <c r="J180" s="237"/>
      <c r="K180" s="238"/>
      <c r="L180" s="110">
        <f t="shared" si="11"/>
        <v>0</v>
      </c>
      <c r="M180" s="121"/>
      <c r="N180" s="60"/>
      <c r="O180" s="110">
        <f t="shared" si="12"/>
        <v>0</v>
      </c>
      <c r="P180" s="213"/>
      <c r="R180" s="171"/>
      <c r="S180" s="171"/>
      <c r="T180" s="171"/>
    </row>
    <row r="181" spans="1:20" ht="24" hidden="1" x14ac:dyDescent="0.25">
      <c r="A181" s="36">
        <v>3263</v>
      </c>
      <c r="B181" s="57" t="s">
        <v>175</v>
      </c>
      <c r="C181" s="58">
        <f t="shared" ref="C181:C244" si="13">SUM(F181,I181,L181,O181)</f>
        <v>0</v>
      </c>
      <c r="D181" s="237"/>
      <c r="E181" s="415"/>
      <c r="F181" s="311">
        <f t="shared" ref="F181:F244" si="14">D181+E181</f>
        <v>0</v>
      </c>
      <c r="G181" s="237"/>
      <c r="H181" s="238"/>
      <c r="I181" s="110">
        <f t="shared" ref="I181:I244" si="15">G181+H181</f>
        <v>0</v>
      </c>
      <c r="J181" s="237"/>
      <c r="K181" s="238"/>
      <c r="L181" s="110">
        <f t="shared" ref="L181:L244" si="16">J181+K181</f>
        <v>0</v>
      </c>
      <c r="M181" s="121"/>
      <c r="N181" s="60"/>
      <c r="O181" s="110">
        <f t="shared" ref="O181:O244" si="17">M181+N181</f>
        <v>0</v>
      </c>
      <c r="P181" s="213"/>
      <c r="R181" s="171"/>
      <c r="S181" s="171"/>
      <c r="T181" s="171"/>
    </row>
    <row r="182" spans="1:20" ht="84" hidden="1" x14ac:dyDescent="0.25">
      <c r="A182" s="164">
        <v>3290</v>
      </c>
      <c r="B182" s="52" t="s">
        <v>318</v>
      </c>
      <c r="C182" s="58">
        <f t="shared" si="13"/>
        <v>0</v>
      </c>
      <c r="D182" s="291">
        <f>SUM(D183:D186)</f>
        <v>0</v>
      </c>
      <c r="E182" s="136">
        <f>SUM(E183:E186)</f>
        <v>0</v>
      </c>
      <c r="F182" s="376">
        <f t="shared" si="14"/>
        <v>0</v>
      </c>
      <c r="G182" s="291">
        <f>SUM(G183:G186)</f>
        <v>0</v>
      </c>
      <c r="H182" s="292">
        <f>SUM(H183:H186)</f>
        <v>0</v>
      </c>
      <c r="I182" s="114">
        <f t="shared" si="15"/>
        <v>0</v>
      </c>
      <c r="J182" s="291">
        <f>SUM(J183:J186)</f>
        <v>0</v>
      </c>
      <c r="K182" s="292">
        <f>SUM(K183:K186)</f>
        <v>0</v>
      </c>
      <c r="L182" s="114">
        <f t="shared" si="16"/>
        <v>0</v>
      </c>
      <c r="M182" s="138">
        <f>SUM(M183:M186)</f>
        <v>0</v>
      </c>
      <c r="N182" s="299">
        <f>SUM(N183:N186)</f>
        <v>0</v>
      </c>
      <c r="O182" s="300">
        <f t="shared" si="17"/>
        <v>0</v>
      </c>
      <c r="P182" s="301"/>
      <c r="R182" s="171"/>
      <c r="S182" s="171"/>
      <c r="T182" s="171"/>
    </row>
    <row r="183" spans="1:20" ht="72" hidden="1" x14ac:dyDescent="0.25">
      <c r="A183" s="36">
        <v>3291</v>
      </c>
      <c r="B183" s="57" t="s">
        <v>176</v>
      </c>
      <c r="C183" s="58">
        <f t="shared" si="13"/>
        <v>0</v>
      </c>
      <c r="D183" s="237"/>
      <c r="E183" s="415"/>
      <c r="F183" s="311">
        <f t="shared" si="14"/>
        <v>0</v>
      </c>
      <c r="G183" s="237"/>
      <c r="H183" s="238"/>
      <c r="I183" s="110">
        <f t="shared" si="15"/>
        <v>0</v>
      </c>
      <c r="J183" s="237"/>
      <c r="K183" s="238"/>
      <c r="L183" s="110">
        <f t="shared" si="16"/>
        <v>0</v>
      </c>
      <c r="M183" s="121"/>
      <c r="N183" s="60"/>
      <c r="O183" s="110">
        <f t="shared" si="17"/>
        <v>0</v>
      </c>
      <c r="P183" s="213"/>
      <c r="R183" s="171"/>
      <c r="S183" s="171"/>
      <c r="T183" s="171"/>
    </row>
    <row r="184" spans="1:20" ht="72" hidden="1" x14ac:dyDescent="0.25">
      <c r="A184" s="36">
        <v>3292</v>
      </c>
      <c r="B184" s="57" t="s">
        <v>177</v>
      </c>
      <c r="C184" s="58">
        <f t="shared" si="13"/>
        <v>0</v>
      </c>
      <c r="D184" s="237"/>
      <c r="E184" s="415"/>
      <c r="F184" s="311">
        <f t="shared" si="14"/>
        <v>0</v>
      </c>
      <c r="G184" s="237"/>
      <c r="H184" s="238"/>
      <c r="I184" s="110">
        <f t="shared" si="15"/>
        <v>0</v>
      </c>
      <c r="J184" s="237"/>
      <c r="K184" s="238"/>
      <c r="L184" s="110">
        <f t="shared" si="16"/>
        <v>0</v>
      </c>
      <c r="M184" s="121"/>
      <c r="N184" s="60"/>
      <c r="O184" s="110">
        <f t="shared" si="17"/>
        <v>0</v>
      </c>
      <c r="P184" s="213"/>
      <c r="R184" s="171"/>
      <c r="S184" s="171"/>
      <c r="T184" s="171"/>
    </row>
    <row r="185" spans="1:20" ht="72" hidden="1" x14ac:dyDescent="0.25">
      <c r="A185" s="36">
        <v>3293</v>
      </c>
      <c r="B185" s="57" t="s">
        <v>178</v>
      </c>
      <c r="C185" s="58">
        <f t="shared" si="13"/>
        <v>0</v>
      </c>
      <c r="D185" s="237"/>
      <c r="E185" s="415"/>
      <c r="F185" s="311">
        <f t="shared" si="14"/>
        <v>0</v>
      </c>
      <c r="G185" s="237"/>
      <c r="H185" s="238"/>
      <c r="I185" s="110">
        <f t="shared" si="15"/>
        <v>0</v>
      </c>
      <c r="J185" s="237"/>
      <c r="K185" s="238"/>
      <c r="L185" s="110">
        <f t="shared" si="16"/>
        <v>0</v>
      </c>
      <c r="M185" s="121"/>
      <c r="N185" s="60"/>
      <c r="O185" s="110">
        <f t="shared" si="17"/>
        <v>0</v>
      </c>
      <c r="P185" s="213"/>
      <c r="R185" s="171"/>
      <c r="S185" s="171"/>
      <c r="T185" s="171"/>
    </row>
    <row r="186" spans="1:20" ht="60" hidden="1" x14ac:dyDescent="0.25">
      <c r="A186" s="122">
        <v>3294</v>
      </c>
      <c r="B186" s="57" t="s">
        <v>179</v>
      </c>
      <c r="C186" s="120">
        <f t="shared" si="13"/>
        <v>0</v>
      </c>
      <c r="D186" s="302"/>
      <c r="E186" s="501"/>
      <c r="F186" s="386">
        <f t="shared" si="14"/>
        <v>0</v>
      </c>
      <c r="G186" s="302"/>
      <c r="H186" s="303"/>
      <c r="I186" s="300">
        <f t="shared" si="15"/>
        <v>0</v>
      </c>
      <c r="J186" s="302"/>
      <c r="K186" s="303"/>
      <c r="L186" s="300">
        <f t="shared" si="16"/>
        <v>0</v>
      </c>
      <c r="M186" s="124"/>
      <c r="N186" s="123"/>
      <c r="O186" s="300">
        <f t="shared" si="17"/>
        <v>0</v>
      </c>
      <c r="P186" s="301"/>
      <c r="R186" s="171"/>
      <c r="S186" s="171"/>
      <c r="T186" s="171"/>
    </row>
    <row r="187" spans="1:20" ht="48" hidden="1" x14ac:dyDescent="0.25">
      <c r="A187" s="70">
        <v>3300</v>
      </c>
      <c r="B187" s="118" t="s">
        <v>180</v>
      </c>
      <c r="C187" s="125">
        <f t="shared" si="13"/>
        <v>0</v>
      </c>
      <c r="D187" s="304">
        <f>SUM(D188:D189)</f>
        <v>0</v>
      </c>
      <c r="E187" s="504">
        <f>SUM(E188:E189)</f>
        <v>0</v>
      </c>
      <c r="F187" s="387">
        <f t="shared" si="14"/>
        <v>0</v>
      </c>
      <c r="G187" s="304">
        <f>SUM(G188:G189)</f>
        <v>0</v>
      </c>
      <c r="H187" s="306">
        <f>SUM(H188:H189)</f>
        <v>0</v>
      </c>
      <c r="I187" s="284">
        <f t="shared" si="15"/>
        <v>0</v>
      </c>
      <c r="J187" s="304">
        <f>SUM(J188:J189)</f>
        <v>0</v>
      </c>
      <c r="K187" s="306">
        <f>SUM(K188:K189)</f>
        <v>0</v>
      </c>
      <c r="L187" s="284">
        <f t="shared" si="16"/>
        <v>0</v>
      </c>
      <c r="M187" s="134">
        <f>SUM(M188:M189)</f>
        <v>0</v>
      </c>
      <c r="N187" s="126">
        <f>SUM(N188:N189)</f>
        <v>0</v>
      </c>
      <c r="O187" s="284">
        <f t="shared" si="17"/>
        <v>0</v>
      </c>
      <c r="P187" s="285"/>
      <c r="R187" s="171"/>
      <c r="S187" s="171"/>
      <c r="T187" s="171"/>
    </row>
    <row r="188" spans="1:20" ht="48" hidden="1" x14ac:dyDescent="0.25">
      <c r="A188" s="77">
        <v>3310</v>
      </c>
      <c r="B188" s="78" t="s">
        <v>181</v>
      </c>
      <c r="C188" s="82">
        <f t="shared" si="13"/>
        <v>0</v>
      </c>
      <c r="D188" s="289"/>
      <c r="E188" s="416"/>
      <c r="F188" s="380">
        <f t="shared" si="14"/>
        <v>0</v>
      </c>
      <c r="G188" s="289"/>
      <c r="H188" s="290"/>
      <c r="I188" s="107">
        <f t="shared" si="15"/>
        <v>0</v>
      </c>
      <c r="J188" s="289"/>
      <c r="K188" s="290"/>
      <c r="L188" s="107">
        <f t="shared" si="16"/>
        <v>0</v>
      </c>
      <c r="M188" s="181"/>
      <c r="N188" s="111"/>
      <c r="O188" s="107">
        <f t="shared" si="17"/>
        <v>0</v>
      </c>
      <c r="P188" s="265"/>
      <c r="R188" s="171"/>
      <c r="S188" s="171"/>
      <c r="T188" s="171"/>
    </row>
    <row r="189" spans="1:20" ht="60" hidden="1" x14ac:dyDescent="0.25">
      <c r="A189" s="32">
        <v>3320</v>
      </c>
      <c r="B189" s="52" t="s">
        <v>182</v>
      </c>
      <c r="C189" s="53">
        <f t="shared" si="13"/>
        <v>0</v>
      </c>
      <c r="D189" s="231"/>
      <c r="E189" s="414"/>
      <c r="F189" s="376">
        <f t="shared" si="14"/>
        <v>0</v>
      </c>
      <c r="G189" s="231"/>
      <c r="H189" s="232"/>
      <c r="I189" s="114">
        <f t="shared" si="15"/>
        <v>0</v>
      </c>
      <c r="J189" s="231"/>
      <c r="K189" s="232"/>
      <c r="L189" s="114">
        <f t="shared" si="16"/>
        <v>0</v>
      </c>
      <c r="M189" s="179"/>
      <c r="N189" s="55"/>
      <c r="O189" s="114">
        <f t="shared" si="17"/>
        <v>0</v>
      </c>
      <c r="P189" s="208"/>
      <c r="R189" s="171"/>
      <c r="S189" s="171"/>
      <c r="T189" s="171"/>
    </row>
    <row r="190" spans="1:20" hidden="1" x14ac:dyDescent="0.25">
      <c r="A190" s="128">
        <v>4000</v>
      </c>
      <c r="B190" s="99" t="s">
        <v>183</v>
      </c>
      <c r="C190" s="100">
        <f t="shared" si="13"/>
        <v>0</v>
      </c>
      <c r="D190" s="280">
        <f>SUM(D191,D194)</f>
        <v>0</v>
      </c>
      <c r="E190" s="411">
        <f>SUM(E191,E194)</f>
        <v>0</v>
      </c>
      <c r="F190" s="385">
        <f t="shared" si="14"/>
        <v>0</v>
      </c>
      <c r="G190" s="280">
        <f>SUM(G191,G194)</f>
        <v>0</v>
      </c>
      <c r="H190" s="282">
        <f>SUM(H191,H194)</f>
        <v>0</v>
      </c>
      <c r="I190" s="102">
        <f t="shared" si="15"/>
        <v>0</v>
      </c>
      <c r="J190" s="280">
        <f>SUM(J191,J194)</f>
        <v>0</v>
      </c>
      <c r="K190" s="282">
        <f>SUM(K191,K194)</f>
        <v>0</v>
      </c>
      <c r="L190" s="102">
        <f t="shared" si="16"/>
        <v>0</v>
      </c>
      <c r="M190" s="133">
        <f>SUM(M191,M194)</f>
        <v>0</v>
      </c>
      <c r="N190" s="101">
        <f>SUM(N191,N194)</f>
        <v>0</v>
      </c>
      <c r="O190" s="102">
        <f t="shared" si="17"/>
        <v>0</v>
      </c>
      <c r="P190" s="366"/>
      <c r="R190" s="171"/>
      <c r="S190" s="171"/>
      <c r="T190" s="171"/>
    </row>
    <row r="191" spans="1:20" ht="24" hidden="1" x14ac:dyDescent="0.25">
      <c r="A191" s="129">
        <v>4200</v>
      </c>
      <c r="B191" s="103" t="s">
        <v>184</v>
      </c>
      <c r="C191" s="45">
        <f t="shared" si="13"/>
        <v>0</v>
      </c>
      <c r="D191" s="227">
        <f>SUM(D192,D193)</f>
        <v>0</v>
      </c>
      <c r="E191" s="412">
        <f>SUM(E192,E193)</f>
        <v>0</v>
      </c>
      <c r="F191" s="375">
        <f t="shared" si="14"/>
        <v>0</v>
      </c>
      <c r="G191" s="227">
        <f>SUM(G192,G193)</f>
        <v>0</v>
      </c>
      <c r="H191" s="104">
        <f>SUM(H192,H193)</f>
        <v>0</v>
      </c>
      <c r="I191" s="112">
        <f t="shared" si="15"/>
        <v>0</v>
      </c>
      <c r="J191" s="227">
        <f>SUM(J192,J193)</f>
        <v>0</v>
      </c>
      <c r="K191" s="104">
        <f>SUM(K192,K193)</f>
        <v>0</v>
      </c>
      <c r="L191" s="112">
        <f t="shared" si="16"/>
        <v>0</v>
      </c>
      <c r="M191" s="119">
        <f>SUM(M192,M193)</f>
        <v>0</v>
      </c>
      <c r="N191" s="50">
        <f>SUM(N192,N193)</f>
        <v>0</v>
      </c>
      <c r="O191" s="112">
        <f t="shared" si="17"/>
        <v>0</v>
      </c>
      <c r="P191" s="225"/>
      <c r="R191" s="171"/>
      <c r="S191" s="171"/>
      <c r="T191" s="171"/>
    </row>
    <row r="192" spans="1:20" ht="36" hidden="1" x14ac:dyDescent="0.25">
      <c r="A192" s="164">
        <v>4240</v>
      </c>
      <c r="B192" s="52" t="s">
        <v>185</v>
      </c>
      <c r="C192" s="53">
        <f t="shared" si="13"/>
        <v>0</v>
      </c>
      <c r="D192" s="231"/>
      <c r="E192" s="414"/>
      <c r="F192" s="376">
        <f t="shared" si="14"/>
        <v>0</v>
      </c>
      <c r="G192" s="231"/>
      <c r="H192" s="232"/>
      <c r="I192" s="114">
        <f t="shared" si="15"/>
        <v>0</v>
      </c>
      <c r="J192" s="231"/>
      <c r="K192" s="232"/>
      <c r="L192" s="114">
        <f t="shared" si="16"/>
        <v>0</v>
      </c>
      <c r="M192" s="179"/>
      <c r="N192" s="55"/>
      <c r="O192" s="114">
        <f t="shared" si="17"/>
        <v>0</v>
      </c>
      <c r="P192" s="208"/>
      <c r="R192" s="171"/>
      <c r="S192" s="171"/>
      <c r="T192" s="171"/>
    </row>
    <row r="193" spans="1:20" ht="24" hidden="1" x14ac:dyDescent="0.25">
      <c r="A193" s="108">
        <v>4250</v>
      </c>
      <c r="B193" s="57" t="s">
        <v>186</v>
      </c>
      <c r="C193" s="58">
        <f t="shared" si="13"/>
        <v>0</v>
      </c>
      <c r="D193" s="237"/>
      <c r="E193" s="415"/>
      <c r="F193" s="311">
        <f t="shared" si="14"/>
        <v>0</v>
      </c>
      <c r="G193" s="237"/>
      <c r="H193" s="238"/>
      <c r="I193" s="110">
        <f t="shared" si="15"/>
        <v>0</v>
      </c>
      <c r="J193" s="237"/>
      <c r="K193" s="238"/>
      <c r="L193" s="110">
        <f t="shared" si="16"/>
        <v>0</v>
      </c>
      <c r="M193" s="121"/>
      <c r="N193" s="60"/>
      <c r="O193" s="110">
        <f t="shared" si="17"/>
        <v>0</v>
      </c>
      <c r="P193" s="213"/>
      <c r="R193" s="171"/>
      <c r="S193" s="171"/>
      <c r="T193" s="171"/>
    </row>
    <row r="194" spans="1:20" hidden="1" x14ac:dyDescent="0.25">
      <c r="A194" s="44">
        <v>4300</v>
      </c>
      <c r="B194" s="103" t="s">
        <v>187</v>
      </c>
      <c r="C194" s="45">
        <f t="shared" si="13"/>
        <v>0</v>
      </c>
      <c r="D194" s="227">
        <f>SUM(D195)</f>
        <v>0</v>
      </c>
      <c r="E194" s="412">
        <f>SUM(E195)</f>
        <v>0</v>
      </c>
      <c r="F194" s="375">
        <f t="shared" si="14"/>
        <v>0</v>
      </c>
      <c r="G194" s="227">
        <f>SUM(G195)</f>
        <v>0</v>
      </c>
      <c r="H194" s="104">
        <f>SUM(H195)</f>
        <v>0</v>
      </c>
      <c r="I194" s="112">
        <f t="shared" si="15"/>
        <v>0</v>
      </c>
      <c r="J194" s="227">
        <f>SUM(J195)</f>
        <v>0</v>
      </c>
      <c r="K194" s="104">
        <f>SUM(K195)</f>
        <v>0</v>
      </c>
      <c r="L194" s="112">
        <f t="shared" si="16"/>
        <v>0</v>
      </c>
      <c r="M194" s="119">
        <f>SUM(M195)</f>
        <v>0</v>
      </c>
      <c r="N194" s="50">
        <f>SUM(N195)</f>
        <v>0</v>
      </c>
      <c r="O194" s="112">
        <f t="shared" si="17"/>
        <v>0</v>
      </c>
      <c r="P194" s="225"/>
      <c r="R194" s="171"/>
      <c r="S194" s="171"/>
      <c r="T194" s="171"/>
    </row>
    <row r="195" spans="1:20" ht="24" hidden="1" x14ac:dyDescent="0.25">
      <c r="A195" s="164">
        <v>4310</v>
      </c>
      <c r="B195" s="52" t="s">
        <v>188</v>
      </c>
      <c r="C195" s="53">
        <f t="shared" si="13"/>
        <v>0</v>
      </c>
      <c r="D195" s="291">
        <f>SUM(D196:D196)</f>
        <v>0</v>
      </c>
      <c r="E195" s="136">
        <f>SUM(E196:E196)</f>
        <v>0</v>
      </c>
      <c r="F195" s="376">
        <f t="shared" si="14"/>
        <v>0</v>
      </c>
      <c r="G195" s="291">
        <f>SUM(G196:G196)</f>
        <v>0</v>
      </c>
      <c r="H195" s="292">
        <f>SUM(H196:H196)</f>
        <v>0</v>
      </c>
      <c r="I195" s="114">
        <f t="shared" si="15"/>
        <v>0</v>
      </c>
      <c r="J195" s="291">
        <f>SUM(J196:J196)</f>
        <v>0</v>
      </c>
      <c r="K195" s="292">
        <f>SUM(K196:K196)</f>
        <v>0</v>
      </c>
      <c r="L195" s="114">
        <f t="shared" si="16"/>
        <v>0</v>
      </c>
      <c r="M195" s="135">
        <f>SUM(M196:M196)</f>
        <v>0</v>
      </c>
      <c r="N195" s="113">
        <f>SUM(N196:N196)</f>
        <v>0</v>
      </c>
      <c r="O195" s="114">
        <f t="shared" si="17"/>
        <v>0</v>
      </c>
      <c r="P195" s="208"/>
      <c r="R195" s="171"/>
      <c r="S195" s="171"/>
      <c r="T195" s="171"/>
    </row>
    <row r="196" spans="1:20" ht="36" hidden="1" x14ac:dyDescent="0.25">
      <c r="A196" s="36">
        <v>4311</v>
      </c>
      <c r="B196" s="57" t="s">
        <v>189</v>
      </c>
      <c r="C196" s="58">
        <f t="shared" si="13"/>
        <v>0</v>
      </c>
      <c r="D196" s="237"/>
      <c r="E196" s="415"/>
      <c r="F196" s="311">
        <f t="shared" si="14"/>
        <v>0</v>
      </c>
      <c r="G196" s="237"/>
      <c r="H196" s="238"/>
      <c r="I196" s="110">
        <f t="shared" si="15"/>
        <v>0</v>
      </c>
      <c r="J196" s="237"/>
      <c r="K196" s="238"/>
      <c r="L196" s="110">
        <f t="shared" si="16"/>
        <v>0</v>
      </c>
      <c r="M196" s="121"/>
      <c r="N196" s="60"/>
      <c r="O196" s="110">
        <f t="shared" si="17"/>
        <v>0</v>
      </c>
      <c r="P196" s="213"/>
      <c r="R196" s="171"/>
      <c r="S196" s="171"/>
      <c r="T196" s="171"/>
    </row>
    <row r="197" spans="1:20" s="20" customFormat="1" ht="24" x14ac:dyDescent="0.25">
      <c r="A197" s="130"/>
      <c r="B197" s="17" t="s">
        <v>190</v>
      </c>
      <c r="C197" s="96">
        <f t="shared" si="13"/>
        <v>4575</v>
      </c>
      <c r="D197" s="276">
        <f>SUM(D198,D233,D271)</f>
        <v>4575</v>
      </c>
      <c r="E197" s="410">
        <f>SUM(E198,E233,E271)</f>
        <v>0</v>
      </c>
      <c r="F197" s="384">
        <f t="shared" si="14"/>
        <v>4575</v>
      </c>
      <c r="G197" s="276">
        <f>SUM(G198,G233,G271)</f>
        <v>0</v>
      </c>
      <c r="H197" s="278">
        <f>SUM(H198,H233,H271)</f>
        <v>0</v>
      </c>
      <c r="I197" s="98">
        <f t="shared" si="15"/>
        <v>0</v>
      </c>
      <c r="J197" s="276">
        <f>SUM(J198,J233,J271)</f>
        <v>0</v>
      </c>
      <c r="K197" s="278">
        <f>SUM(K198,K233,K271)</f>
        <v>0</v>
      </c>
      <c r="L197" s="98">
        <f t="shared" si="16"/>
        <v>0</v>
      </c>
      <c r="M197" s="307">
        <f>SUM(M198,M233,M271)</f>
        <v>0</v>
      </c>
      <c r="N197" s="308">
        <f>SUM(N198,N233,N271)</f>
        <v>0</v>
      </c>
      <c r="O197" s="309">
        <f t="shared" si="17"/>
        <v>0</v>
      </c>
      <c r="P197" s="310"/>
      <c r="R197" s="171"/>
      <c r="S197" s="171"/>
      <c r="T197" s="171"/>
    </row>
    <row r="198" spans="1:20" x14ac:dyDescent="0.25">
      <c r="A198" s="99">
        <v>5000</v>
      </c>
      <c r="B198" s="99" t="s">
        <v>191</v>
      </c>
      <c r="C198" s="100">
        <f t="shared" si="13"/>
        <v>4575</v>
      </c>
      <c r="D198" s="280">
        <f>D199+D207</f>
        <v>4575</v>
      </c>
      <c r="E198" s="411">
        <f>E199+E207</f>
        <v>0</v>
      </c>
      <c r="F198" s="385">
        <f t="shared" si="14"/>
        <v>4575</v>
      </c>
      <c r="G198" s="280">
        <f>G199+G207</f>
        <v>0</v>
      </c>
      <c r="H198" s="282">
        <f>H199+H207</f>
        <v>0</v>
      </c>
      <c r="I198" s="102">
        <f t="shared" si="15"/>
        <v>0</v>
      </c>
      <c r="J198" s="280">
        <f>J199+J207</f>
        <v>0</v>
      </c>
      <c r="K198" s="282">
        <f>K199+K207</f>
        <v>0</v>
      </c>
      <c r="L198" s="102">
        <f t="shared" si="16"/>
        <v>0</v>
      </c>
      <c r="M198" s="133">
        <f>M199+M207</f>
        <v>0</v>
      </c>
      <c r="N198" s="101">
        <f>N199+N207</f>
        <v>0</v>
      </c>
      <c r="O198" s="102">
        <f t="shared" si="17"/>
        <v>0</v>
      </c>
      <c r="P198" s="366"/>
      <c r="R198" s="171"/>
      <c r="S198" s="171"/>
      <c r="T198" s="171"/>
    </row>
    <row r="199" spans="1:20" hidden="1" x14ac:dyDescent="0.25">
      <c r="A199" s="44">
        <v>5100</v>
      </c>
      <c r="B199" s="103" t="s">
        <v>192</v>
      </c>
      <c r="C199" s="45">
        <f t="shared" si="13"/>
        <v>0</v>
      </c>
      <c r="D199" s="227">
        <f>D200+D201+D204+D205+D206</f>
        <v>0</v>
      </c>
      <c r="E199" s="412">
        <f>E200+E201+E204+E205+E206</f>
        <v>0</v>
      </c>
      <c r="F199" s="375">
        <f t="shared" si="14"/>
        <v>0</v>
      </c>
      <c r="G199" s="227">
        <f>G200+G201+G204+G205+G206</f>
        <v>0</v>
      </c>
      <c r="H199" s="104">
        <f>H200+H201+H204+H205+H206</f>
        <v>0</v>
      </c>
      <c r="I199" s="112">
        <f t="shared" si="15"/>
        <v>0</v>
      </c>
      <c r="J199" s="227">
        <f>J200+J201+J204+J205+J206</f>
        <v>0</v>
      </c>
      <c r="K199" s="104">
        <f>K200+K201+K204+K205+K206</f>
        <v>0</v>
      </c>
      <c r="L199" s="112">
        <f t="shared" si="16"/>
        <v>0</v>
      </c>
      <c r="M199" s="119">
        <f>M200+M201+M204+M205+M206</f>
        <v>0</v>
      </c>
      <c r="N199" s="50">
        <f>N200+N201+N204+N205+N206</f>
        <v>0</v>
      </c>
      <c r="O199" s="112">
        <f t="shared" si="17"/>
        <v>0</v>
      </c>
      <c r="P199" s="225"/>
      <c r="R199" s="171"/>
      <c r="S199" s="171"/>
      <c r="T199" s="171"/>
    </row>
    <row r="200" spans="1:20" hidden="1" x14ac:dyDescent="0.25">
      <c r="A200" s="164">
        <v>5110</v>
      </c>
      <c r="B200" s="52" t="s">
        <v>193</v>
      </c>
      <c r="C200" s="53">
        <f t="shared" si="13"/>
        <v>0</v>
      </c>
      <c r="D200" s="231"/>
      <c r="E200" s="414"/>
      <c r="F200" s="376">
        <f t="shared" si="14"/>
        <v>0</v>
      </c>
      <c r="G200" s="231"/>
      <c r="H200" s="232"/>
      <c r="I200" s="114">
        <f t="shared" si="15"/>
        <v>0</v>
      </c>
      <c r="J200" s="231"/>
      <c r="K200" s="232"/>
      <c r="L200" s="114">
        <f t="shared" si="16"/>
        <v>0</v>
      </c>
      <c r="M200" s="179"/>
      <c r="N200" s="55"/>
      <c r="O200" s="114">
        <f t="shared" si="17"/>
        <v>0</v>
      </c>
      <c r="P200" s="208"/>
      <c r="R200" s="171"/>
      <c r="S200" s="171"/>
      <c r="T200" s="171"/>
    </row>
    <row r="201" spans="1:20" ht="24" hidden="1" x14ac:dyDescent="0.25">
      <c r="A201" s="108">
        <v>5120</v>
      </c>
      <c r="B201" s="57" t="s">
        <v>194</v>
      </c>
      <c r="C201" s="58">
        <f t="shared" si="13"/>
        <v>0</v>
      </c>
      <c r="D201" s="288">
        <f>D202+D203</f>
        <v>0</v>
      </c>
      <c r="E201" s="137">
        <f>E202+E203</f>
        <v>0</v>
      </c>
      <c r="F201" s="311">
        <f t="shared" si="14"/>
        <v>0</v>
      </c>
      <c r="G201" s="288">
        <f>G202+G203</f>
        <v>0</v>
      </c>
      <c r="H201" s="115">
        <f>H202+H203</f>
        <v>0</v>
      </c>
      <c r="I201" s="110">
        <f t="shared" si="15"/>
        <v>0</v>
      </c>
      <c r="J201" s="288">
        <f>J202+J203</f>
        <v>0</v>
      </c>
      <c r="K201" s="115">
        <f>K202+K203</f>
        <v>0</v>
      </c>
      <c r="L201" s="110">
        <f t="shared" si="16"/>
        <v>0</v>
      </c>
      <c r="M201" s="131">
        <f>M202+M203</f>
        <v>0</v>
      </c>
      <c r="N201" s="109">
        <f>N202+N203</f>
        <v>0</v>
      </c>
      <c r="O201" s="110">
        <f t="shared" si="17"/>
        <v>0</v>
      </c>
      <c r="P201" s="213"/>
      <c r="R201" s="171"/>
      <c r="S201" s="171"/>
      <c r="T201" s="171"/>
    </row>
    <row r="202" spans="1:20" hidden="1" x14ac:dyDescent="0.25">
      <c r="A202" s="36">
        <v>5121</v>
      </c>
      <c r="B202" s="57" t="s">
        <v>195</v>
      </c>
      <c r="C202" s="58">
        <f t="shared" si="13"/>
        <v>0</v>
      </c>
      <c r="D202" s="237"/>
      <c r="E202" s="415"/>
      <c r="F202" s="311">
        <f t="shared" si="14"/>
        <v>0</v>
      </c>
      <c r="G202" s="237"/>
      <c r="H202" s="238"/>
      <c r="I202" s="110">
        <f t="shared" si="15"/>
        <v>0</v>
      </c>
      <c r="J202" s="237"/>
      <c r="K202" s="238"/>
      <c r="L202" s="110">
        <f t="shared" si="16"/>
        <v>0</v>
      </c>
      <c r="M202" s="121"/>
      <c r="N202" s="60"/>
      <c r="O202" s="110">
        <f t="shared" si="17"/>
        <v>0</v>
      </c>
      <c r="P202" s="213"/>
      <c r="R202" s="171"/>
      <c r="S202" s="171"/>
      <c r="T202" s="171"/>
    </row>
    <row r="203" spans="1:20" ht="24" hidden="1" x14ac:dyDescent="0.25">
      <c r="A203" s="36">
        <v>5129</v>
      </c>
      <c r="B203" s="57" t="s">
        <v>196</v>
      </c>
      <c r="C203" s="58">
        <f t="shared" si="13"/>
        <v>0</v>
      </c>
      <c r="D203" s="237"/>
      <c r="E203" s="415"/>
      <c r="F203" s="311">
        <f t="shared" si="14"/>
        <v>0</v>
      </c>
      <c r="G203" s="237"/>
      <c r="H203" s="238"/>
      <c r="I203" s="110">
        <f t="shared" si="15"/>
        <v>0</v>
      </c>
      <c r="J203" s="237"/>
      <c r="K203" s="238"/>
      <c r="L203" s="110">
        <f t="shared" si="16"/>
        <v>0</v>
      </c>
      <c r="M203" s="121"/>
      <c r="N203" s="60"/>
      <c r="O203" s="110">
        <f t="shared" si="17"/>
        <v>0</v>
      </c>
      <c r="P203" s="213"/>
      <c r="R203" s="171"/>
      <c r="S203" s="171"/>
      <c r="T203" s="171"/>
    </row>
    <row r="204" spans="1:20" hidden="1" x14ac:dyDescent="0.25">
      <c r="A204" s="108">
        <v>5130</v>
      </c>
      <c r="B204" s="57" t="s">
        <v>197</v>
      </c>
      <c r="C204" s="58">
        <f t="shared" si="13"/>
        <v>0</v>
      </c>
      <c r="D204" s="237"/>
      <c r="E204" s="415"/>
      <c r="F204" s="311">
        <f t="shared" si="14"/>
        <v>0</v>
      </c>
      <c r="G204" s="237"/>
      <c r="H204" s="238"/>
      <c r="I204" s="110">
        <f t="shared" si="15"/>
        <v>0</v>
      </c>
      <c r="J204" s="237"/>
      <c r="K204" s="238"/>
      <c r="L204" s="110">
        <f t="shared" si="16"/>
        <v>0</v>
      </c>
      <c r="M204" s="121"/>
      <c r="N204" s="60"/>
      <c r="O204" s="110">
        <f t="shared" si="17"/>
        <v>0</v>
      </c>
      <c r="P204" s="213"/>
      <c r="R204" s="171"/>
      <c r="S204" s="171"/>
      <c r="T204" s="171"/>
    </row>
    <row r="205" spans="1:20" hidden="1" x14ac:dyDescent="0.25">
      <c r="A205" s="108">
        <v>5140</v>
      </c>
      <c r="B205" s="57" t="s">
        <v>198</v>
      </c>
      <c r="C205" s="58">
        <f t="shared" si="13"/>
        <v>0</v>
      </c>
      <c r="D205" s="237"/>
      <c r="E205" s="415"/>
      <c r="F205" s="311">
        <f t="shared" si="14"/>
        <v>0</v>
      </c>
      <c r="G205" s="237"/>
      <c r="H205" s="238"/>
      <c r="I205" s="110">
        <f t="shared" si="15"/>
        <v>0</v>
      </c>
      <c r="J205" s="237"/>
      <c r="K205" s="238"/>
      <c r="L205" s="110">
        <f t="shared" si="16"/>
        <v>0</v>
      </c>
      <c r="M205" s="121"/>
      <c r="N205" s="60"/>
      <c r="O205" s="110">
        <f t="shared" si="17"/>
        <v>0</v>
      </c>
      <c r="P205" s="213"/>
      <c r="R205" s="171"/>
      <c r="S205" s="171"/>
      <c r="T205" s="171"/>
    </row>
    <row r="206" spans="1:20" ht="24" hidden="1" x14ac:dyDescent="0.25">
      <c r="A206" s="108">
        <v>5170</v>
      </c>
      <c r="B206" s="57" t="s">
        <v>199</v>
      </c>
      <c r="C206" s="58">
        <f t="shared" si="13"/>
        <v>0</v>
      </c>
      <c r="D206" s="237"/>
      <c r="E206" s="415"/>
      <c r="F206" s="311">
        <f t="shared" si="14"/>
        <v>0</v>
      </c>
      <c r="G206" s="237"/>
      <c r="H206" s="238"/>
      <c r="I206" s="110">
        <f t="shared" si="15"/>
        <v>0</v>
      </c>
      <c r="J206" s="237"/>
      <c r="K206" s="238"/>
      <c r="L206" s="110">
        <f t="shared" si="16"/>
        <v>0</v>
      </c>
      <c r="M206" s="121"/>
      <c r="N206" s="60"/>
      <c r="O206" s="110">
        <f t="shared" si="17"/>
        <v>0</v>
      </c>
      <c r="P206" s="213"/>
      <c r="R206" s="171"/>
      <c r="S206" s="171"/>
      <c r="T206" s="171"/>
    </row>
    <row r="207" spans="1:20" x14ac:dyDescent="0.25">
      <c r="A207" s="44">
        <v>5200</v>
      </c>
      <c r="B207" s="103" t="s">
        <v>200</v>
      </c>
      <c r="C207" s="45">
        <f t="shared" si="13"/>
        <v>4575</v>
      </c>
      <c r="D207" s="227">
        <f>D208+D218+D219+D228+D229+D230+D232</f>
        <v>4575</v>
      </c>
      <c r="E207" s="412">
        <f>E208+E218+E219+E228+E229+E230+E232</f>
        <v>0</v>
      </c>
      <c r="F207" s="375">
        <f t="shared" si="14"/>
        <v>4575</v>
      </c>
      <c r="G207" s="227">
        <f>G208+G218+G219+G228+G229+G230+G232</f>
        <v>0</v>
      </c>
      <c r="H207" s="104">
        <f>H208+H218+H219+H228+H229+H230+H232</f>
        <v>0</v>
      </c>
      <c r="I207" s="112">
        <f t="shared" si="15"/>
        <v>0</v>
      </c>
      <c r="J207" s="227">
        <f>J208+J218+J219+J228+J229+J230+J232</f>
        <v>0</v>
      </c>
      <c r="K207" s="104">
        <f>K208+K218+K219+K228+K229+K230+K232</f>
        <v>0</v>
      </c>
      <c r="L207" s="112">
        <f t="shared" si="16"/>
        <v>0</v>
      </c>
      <c r="M207" s="119">
        <f>M208+M218+M219+M228+M229+M230+M232</f>
        <v>0</v>
      </c>
      <c r="N207" s="50">
        <f>N208+N218+N219+N228+N229+N230+N232</f>
        <v>0</v>
      </c>
      <c r="O207" s="112">
        <f t="shared" si="17"/>
        <v>0</v>
      </c>
      <c r="P207" s="225"/>
      <c r="R207" s="171"/>
      <c r="S207" s="171"/>
      <c r="T207" s="171"/>
    </row>
    <row r="208" spans="1:20" hidden="1" x14ac:dyDescent="0.25">
      <c r="A208" s="105">
        <v>5210</v>
      </c>
      <c r="B208" s="78" t="s">
        <v>201</v>
      </c>
      <c r="C208" s="82">
        <f t="shared" si="13"/>
        <v>0</v>
      </c>
      <c r="D208" s="127">
        <f>SUM(D209:D217)</f>
        <v>0</v>
      </c>
      <c r="E208" s="413">
        <f>SUM(E209:E217)</f>
        <v>0</v>
      </c>
      <c r="F208" s="380">
        <f t="shared" si="14"/>
        <v>0</v>
      </c>
      <c r="G208" s="127">
        <f>SUM(G209:G217)</f>
        <v>0</v>
      </c>
      <c r="H208" s="172">
        <f>SUM(H209:H217)</f>
        <v>0</v>
      </c>
      <c r="I208" s="107">
        <f t="shared" si="15"/>
        <v>0</v>
      </c>
      <c r="J208" s="127">
        <f>SUM(J209:J217)</f>
        <v>0</v>
      </c>
      <c r="K208" s="172">
        <f>SUM(K209:K217)</f>
        <v>0</v>
      </c>
      <c r="L208" s="107">
        <f t="shared" si="16"/>
        <v>0</v>
      </c>
      <c r="M208" s="132">
        <f>SUM(M209:M217)</f>
        <v>0</v>
      </c>
      <c r="N208" s="106">
        <f>SUM(N209:N217)</f>
        <v>0</v>
      </c>
      <c r="O208" s="107">
        <f t="shared" si="17"/>
        <v>0</v>
      </c>
      <c r="P208" s="265"/>
      <c r="R208" s="171"/>
      <c r="S208" s="171"/>
      <c r="T208" s="171"/>
    </row>
    <row r="209" spans="1:20" hidden="1" x14ac:dyDescent="0.25">
      <c r="A209" s="32">
        <v>5211</v>
      </c>
      <c r="B209" s="52" t="s">
        <v>202</v>
      </c>
      <c r="C209" s="311">
        <f t="shared" si="13"/>
        <v>0</v>
      </c>
      <c r="D209" s="231"/>
      <c r="E209" s="414"/>
      <c r="F209" s="376">
        <f t="shared" si="14"/>
        <v>0</v>
      </c>
      <c r="G209" s="231"/>
      <c r="H209" s="232"/>
      <c r="I209" s="114">
        <f t="shared" si="15"/>
        <v>0</v>
      </c>
      <c r="J209" s="231"/>
      <c r="K209" s="232"/>
      <c r="L209" s="114">
        <f t="shared" si="16"/>
        <v>0</v>
      </c>
      <c r="M209" s="179"/>
      <c r="N209" s="55"/>
      <c r="O209" s="114">
        <f t="shared" si="17"/>
        <v>0</v>
      </c>
      <c r="P209" s="208"/>
      <c r="R209" s="171"/>
      <c r="S209" s="171"/>
      <c r="T209" s="171"/>
    </row>
    <row r="210" spans="1:20" hidden="1" x14ac:dyDescent="0.25">
      <c r="A210" s="36">
        <v>5212</v>
      </c>
      <c r="B210" s="57" t="s">
        <v>203</v>
      </c>
      <c r="C210" s="311">
        <f t="shared" si="13"/>
        <v>0</v>
      </c>
      <c r="D210" s="237"/>
      <c r="E210" s="415"/>
      <c r="F210" s="311">
        <f t="shared" si="14"/>
        <v>0</v>
      </c>
      <c r="G210" s="237"/>
      <c r="H210" s="238"/>
      <c r="I210" s="110">
        <f t="shared" si="15"/>
        <v>0</v>
      </c>
      <c r="J210" s="237"/>
      <c r="K210" s="238"/>
      <c r="L210" s="110">
        <f t="shared" si="16"/>
        <v>0</v>
      </c>
      <c r="M210" s="121"/>
      <c r="N210" s="60"/>
      <c r="O210" s="110">
        <f t="shared" si="17"/>
        <v>0</v>
      </c>
      <c r="P210" s="213"/>
      <c r="R210" s="171"/>
      <c r="S210" s="171"/>
      <c r="T210" s="171"/>
    </row>
    <row r="211" spans="1:20" hidden="1" x14ac:dyDescent="0.25">
      <c r="A211" s="36">
        <v>5213</v>
      </c>
      <c r="B211" s="57" t="s">
        <v>204</v>
      </c>
      <c r="C211" s="311">
        <f t="shared" si="13"/>
        <v>0</v>
      </c>
      <c r="D211" s="237"/>
      <c r="E211" s="415"/>
      <c r="F211" s="311">
        <f t="shared" si="14"/>
        <v>0</v>
      </c>
      <c r="G211" s="237"/>
      <c r="H211" s="238"/>
      <c r="I211" s="110">
        <f t="shared" si="15"/>
        <v>0</v>
      </c>
      <c r="J211" s="237"/>
      <c r="K211" s="238"/>
      <c r="L211" s="110">
        <f t="shared" si="16"/>
        <v>0</v>
      </c>
      <c r="M211" s="121"/>
      <c r="N211" s="60"/>
      <c r="O211" s="110">
        <f t="shared" si="17"/>
        <v>0</v>
      </c>
      <c r="P211" s="213"/>
      <c r="R211" s="171"/>
      <c r="S211" s="171"/>
      <c r="T211" s="171"/>
    </row>
    <row r="212" spans="1:20" hidden="1" x14ac:dyDescent="0.25">
      <c r="A212" s="36">
        <v>5214</v>
      </c>
      <c r="B212" s="57" t="s">
        <v>205</v>
      </c>
      <c r="C212" s="311">
        <f t="shared" si="13"/>
        <v>0</v>
      </c>
      <c r="D212" s="237"/>
      <c r="E212" s="415"/>
      <c r="F212" s="311">
        <f t="shared" si="14"/>
        <v>0</v>
      </c>
      <c r="G212" s="237"/>
      <c r="H212" s="238"/>
      <c r="I212" s="110">
        <f t="shared" si="15"/>
        <v>0</v>
      </c>
      <c r="J212" s="237"/>
      <c r="K212" s="238"/>
      <c r="L212" s="110">
        <f t="shared" si="16"/>
        <v>0</v>
      </c>
      <c r="M212" s="121"/>
      <c r="N212" s="60"/>
      <c r="O212" s="110">
        <f t="shared" si="17"/>
        <v>0</v>
      </c>
      <c r="P212" s="213"/>
      <c r="R212" s="171"/>
      <c r="S212" s="171"/>
      <c r="T212" s="171"/>
    </row>
    <row r="213" spans="1:20" hidden="1" x14ac:dyDescent="0.25">
      <c r="A213" s="36">
        <v>5215</v>
      </c>
      <c r="B213" s="57" t="s">
        <v>206</v>
      </c>
      <c r="C213" s="311">
        <f t="shared" si="13"/>
        <v>0</v>
      </c>
      <c r="D213" s="237"/>
      <c r="E213" s="415"/>
      <c r="F213" s="311">
        <f t="shared" si="14"/>
        <v>0</v>
      </c>
      <c r="G213" s="237"/>
      <c r="H213" s="238"/>
      <c r="I213" s="110">
        <f t="shared" si="15"/>
        <v>0</v>
      </c>
      <c r="J213" s="237"/>
      <c r="K213" s="238"/>
      <c r="L213" s="110">
        <f t="shared" si="16"/>
        <v>0</v>
      </c>
      <c r="M213" s="121"/>
      <c r="N213" s="60"/>
      <c r="O213" s="110">
        <f t="shared" si="17"/>
        <v>0</v>
      </c>
      <c r="P213" s="213"/>
      <c r="R213" s="171"/>
      <c r="S213" s="171"/>
      <c r="T213" s="171"/>
    </row>
    <row r="214" spans="1:20" ht="24" hidden="1" x14ac:dyDescent="0.25">
      <c r="A214" s="36">
        <v>5216</v>
      </c>
      <c r="B214" s="57" t="s">
        <v>207</v>
      </c>
      <c r="C214" s="311">
        <f t="shared" si="13"/>
        <v>0</v>
      </c>
      <c r="D214" s="237"/>
      <c r="E214" s="415"/>
      <c r="F214" s="311">
        <f t="shared" si="14"/>
        <v>0</v>
      </c>
      <c r="G214" s="237"/>
      <c r="H214" s="238"/>
      <c r="I214" s="110">
        <f t="shared" si="15"/>
        <v>0</v>
      </c>
      <c r="J214" s="237"/>
      <c r="K214" s="238"/>
      <c r="L214" s="110">
        <f t="shared" si="16"/>
        <v>0</v>
      </c>
      <c r="M214" s="121"/>
      <c r="N214" s="60"/>
      <c r="O214" s="110">
        <f t="shared" si="17"/>
        <v>0</v>
      </c>
      <c r="P214" s="213"/>
      <c r="R214" s="171"/>
      <c r="S214" s="171"/>
      <c r="T214" s="171"/>
    </row>
    <row r="215" spans="1:20" hidden="1" x14ac:dyDescent="0.25">
      <c r="A215" s="36">
        <v>5217</v>
      </c>
      <c r="B215" s="57" t="s">
        <v>208</v>
      </c>
      <c r="C215" s="311">
        <f t="shared" si="13"/>
        <v>0</v>
      </c>
      <c r="D215" s="237"/>
      <c r="E215" s="415"/>
      <c r="F215" s="311">
        <f t="shared" si="14"/>
        <v>0</v>
      </c>
      <c r="G215" s="237"/>
      <c r="H215" s="238"/>
      <c r="I215" s="110">
        <f t="shared" si="15"/>
        <v>0</v>
      </c>
      <c r="J215" s="237"/>
      <c r="K215" s="238"/>
      <c r="L215" s="110">
        <f t="shared" si="16"/>
        <v>0</v>
      </c>
      <c r="M215" s="121"/>
      <c r="N215" s="60"/>
      <c r="O215" s="110">
        <f t="shared" si="17"/>
        <v>0</v>
      </c>
      <c r="P215" s="213"/>
      <c r="R215" s="171"/>
      <c r="S215" s="171"/>
      <c r="T215" s="171"/>
    </row>
    <row r="216" spans="1:20" hidden="1" x14ac:dyDescent="0.25">
      <c r="A216" s="36">
        <v>5218</v>
      </c>
      <c r="B216" s="57" t="s">
        <v>209</v>
      </c>
      <c r="C216" s="311">
        <f t="shared" si="13"/>
        <v>0</v>
      </c>
      <c r="D216" s="237"/>
      <c r="E216" s="415"/>
      <c r="F216" s="311">
        <f t="shared" si="14"/>
        <v>0</v>
      </c>
      <c r="G216" s="237"/>
      <c r="H216" s="238"/>
      <c r="I216" s="110">
        <f t="shared" si="15"/>
        <v>0</v>
      </c>
      <c r="J216" s="237"/>
      <c r="K216" s="238"/>
      <c r="L216" s="110">
        <f t="shared" si="16"/>
        <v>0</v>
      </c>
      <c r="M216" s="121"/>
      <c r="N216" s="60"/>
      <c r="O216" s="110">
        <f t="shared" si="17"/>
        <v>0</v>
      </c>
      <c r="P216" s="213"/>
      <c r="R216" s="171"/>
      <c r="S216" s="171"/>
      <c r="T216" s="171"/>
    </row>
    <row r="217" spans="1:20" hidden="1" x14ac:dyDescent="0.25">
      <c r="A217" s="36">
        <v>5219</v>
      </c>
      <c r="B217" s="57" t="s">
        <v>210</v>
      </c>
      <c r="C217" s="311">
        <f t="shared" si="13"/>
        <v>0</v>
      </c>
      <c r="D217" s="237"/>
      <c r="E217" s="415"/>
      <c r="F217" s="311">
        <f t="shared" si="14"/>
        <v>0</v>
      </c>
      <c r="G217" s="237"/>
      <c r="H217" s="238"/>
      <c r="I217" s="110">
        <f t="shared" si="15"/>
        <v>0</v>
      </c>
      <c r="J217" s="237"/>
      <c r="K217" s="238"/>
      <c r="L217" s="110">
        <f t="shared" si="16"/>
        <v>0</v>
      </c>
      <c r="M217" s="121"/>
      <c r="N217" s="60"/>
      <c r="O217" s="110">
        <f t="shared" si="17"/>
        <v>0</v>
      </c>
      <c r="P217" s="213"/>
      <c r="R217" s="171"/>
      <c r="S217" s="171"/>
      <c r="T217" s="171"/>
    </row>
    <row r="218" spans="1:20" hidden="1" x14ac:dyDescent="0.25">
      <c r="A218" s="108">
        <v>5220</v>
      </c>
      <c r="B218" s="57" t="s">
        <v>211</v>
      </c>
      <c r="C218" s="311">
        <f t="shared" si="13"/>
        <v>0</v>
      </c>
      <c r="D218" s="237"/>
      <c r="E218" s="415"/>
      <c r="F218" s="311">
        <f t="shared" si="14"/>
        <v>0</v>
      </c>
      <c r="G218" s="237"/>
      <c r="H218" s="238"/>
      <c r="I218" s="110">
        <f t="shared" si="15"/>
        <v>0</v>
      </c>
      <c r="J218" s="237"/>
      <c r="K218" s="238"/>
      <c r="L218" s="110">
        <f t="shared" si="16"/>
        <v>0</v>
      </c>
      <c r="M218" s="121"/>
      <c r="N218" s="60"/>
      <c r="O218" s="110">
        <f t="shared" si="17"/>
        <v>0</v>
      </c>
      <c r="P218" s="213"/>
      <c r="R218" s="171"/>
      <c r="S218" s="171"/>
      <c r="T218" s="171"/>
    </row>
    <row r="219" spans="1:20" x14ac:dyDescent="0.25">
      <c r="A219" s="108">
        <v>5230</v>
      </c>
      <c r="B219" s="57" t="s">
        <v>212</v>
      </c>
      <c r="C219" s="311">
        <f t="shared" si="13"/>
        <v>4575</v>
      </c>
      <c r="D219" s="288">
        <f>SUM(D220:D227)</f>
        <v>4575</v>
      </c>
      <c r="E219" s="137">
        <f>SUM(E220:E227)</f>
        <v>0</v>
      </c>
      <c r="F219" s="311">
        <f t="shared" si="14"/>
        <v>4575</v>
      </c>
      <c r="G219" s="288">
        <f>SUM(G220:G227)</f>
        <v>0</v>
      </c>
      <c r="H219" s="115">
        <f>SUM(H220:H227)</f>
        <v>0</v>
      </c>
      <c r="I219" s="110">
        <f t="shared" si="15"/>
        <v>0</v>
      </c>
      <c r="J219" s="288">
        <f>SUM(J220:J227)</f>
        <v>0</v>
      </c>
      <c r="K219" s="115">
        <f>SUM(K220:K227)</f>
        <v>0</v>
      </c>
      <c r="L219" s="110">
        <f t="shared" si="16"/>
        <v>0</v>
      </c>
      <c r="M219" s="131">
        <f>SUM(M220:M227)</f>
        <v>0</v>
      </c>
      <c r="N219" s="109">
        <f>SUM(N220:N227)</f>
        <v>0</v>
      </c>
      <c r="O219" s="110">
        <f t="shared" si="17"/>
        <v>0</v>
      </c>
      <c r="P219" s="213"/>
      <c r="R219" s="171"/>
      <c r="S219" s="171"/>
      <c r="T219" s="171"/>
    </row>
    <row r="220" spans="1:20" hidden="1" x14ac:dyDescent="0.25">
      <c r="A220" s="36">
        <v>5231</v>
      </c>
      <c r="B220" s="57" t="s">
        <v>213</v>
      </c>
      <c r="C220" s="311">
        <f t="shared" si="13"/>
        <v>0</v>
      </c>
      <c r="D220" s="237"/>
      <c r="E220" s="415"/>
      <c r="F220" s="311">
        <f t="shared" si="14"/>
        <v>0</v>
      </c>
      <c r="G220" s="237"/>
      <c r="H220" s="238"/>
      <c r="I220" s="110">
        <f t="shared" si="15"/>
        <v>0</v>
      </c>
      <c r="J220" s="237"/>
      <c r="K220" s="238"/>
      <c r="L220" s="110">
        <f t="shared" si="16"/>
        <v>0</v>
      </c>
      <c r="M220" s="121"/>
      <c r="N220" s="60"/>
      <c r="O220" s="110">
        <f t="shared" si="17"/>
        <v>0</v>
      </c>
      <c r="P220" s="213"/>
      <c r="R220" s="171"/>
      <c r="S220" s="171"/>
      <c r="T220" s="171"/>
    </row>
    <row r="221" spans="1:20" x14ac:dyDescent="0.25">
      <c r="A221" s="36">
        <v>5232</v>
      </c>
      <c r="B221" s="57" t="s">
        <v>214</v>
      </c>
      <c r="C221" s="311">
        <f t="shared" si="13"/>
        <v>2815</v>
      </c>
      <c r="D221" s="237">
        <v>2815</v>
      </c>
      <c r="E221" s="415"/>
      <c r="F221" s="311">
        <f t="shared" si="14"/>
        <v>2815</v>
      </c>
      <c r="G221" s="237"/>
      <c r="H221" s="238"/>
      <c r="I221" s="110">
        <f t="shared" si="15"/>
        <v>0</v>
      </c>
      <c r="J221" s="237"/>
      <c r="K221" s="238"/>
      <c r="L221" s="110">
        <f t="shared" si="16"/>
        <v>0</v>
      </c>
      <c r="M221" s="121"/>
      <c r="N221" s="60"/>
      <c r="O221" s="110">
        <f t="shared" si="17"/>
        <v>0</v>
      </c>
      <c r="P221" s="213"/>
      <c r="R221" s="171"/>
      <c r="S221" s="171"/>
      <c r="T221" s="171"/>
    </row>
    <row r="222" spans="1:20" x14ac:dyDescent="0.25">
      <c r="A222" s="36">
        <v>5233</v>
      </c>
      <c r="B222" s="57" t="s">
        <v>215</v>
      </c>
      <c r="C222" s="311">
        <f t="shared" si="13"/>
        <v>1760</v>
      </c>
      <c r="D222" s="237">
        <v>1760</v>
      </c>
      <c r="E222" s="415"/>
      <c r="F222" s="311">
        <f t="shared" si="14"/>
        <v>1760</v>
      </c>
      <c r="G222" s="237"/>
      <c r="H222" s="238"/>
      <c r="I222" s="110">
        <f t="shared" si="15"/>
        <v>0</v>
      </c>
      <c r="J222" s="237"/>
      <c r="K222" s="238"/>
      <c r="L222" s="110">
        <f t="shared" si="16"/>
        <v>0</v>
      </c>
      <c r="M222" s="121"/>
      <c r="N222" s="60"/>
      <c r="O222" s="110">
        <f t="shared" si="17"/>
        <v>0</v>
      </c>
      <c r="P222" s="213"/>
      <c r="R222" s="171"/>
      <c r="S222" s="171"/>
      <c r="T222" s="171"/>
    </row>
    <row r="223" spans="1:20" ht="24" hidden="1" x14ac:dyDescent="0.25">
      <c r="A223" s="36">
        <v>5234</v>
      </c>
      <c r="B223" s="57" t="s">
        <v>216</v>
      </c>
      <c r="C223" s="311">
        <f t="shared" si="13"/>
        <v>0</v>
      </c>
      <c r="D223" s="237"/>
      <c r="E223" s="415"/>
      <c r="F223" s="311">
        <f t="shared" si="14"/>
        <v>0</v>
      </c>
      <c r="G223" s="237"/>
      <c r="H223" s="238"/>
      <c r="I223" s="110">
        <f t="shared" si="15"/>
        <v>0</v>
      </c>
      <c r="J223" s="237"/>
      <c r="K223" s="238"/>
      <c r="L223" s="110">
        <f t="shared" si="16"/>
        <v>0</v>
      </c>
      <c r="M223" s="121"/>
      <c r="N223" s="60"/>
      <c r="O223" s="110">
        <f t="shared" si="17"/>
        <v>0</v>
      </c>
      <c r="P223" s="213"/>
      <c r="R223" s="171"/>
      <c r="S223" s="171"/>
      <c r="T223" s="171"/>
    </row>
    <row r="224" spans="1:20" hidden="1" x14ac:dyDescent="0.25">
      <c r="A224" s="36">
        <v>5236</v>
      </c>
      <c r="B224" s="57" t="s">
        <v>217</v>
      </c>
      <c r="C224" s="311">
        <f t="shared" si="13"/>
        <v>0</v>
      </c>
      <c r="D224" s="237"/>
      <c r="E224" s="415"/>
      <c r="F224" s="311">
        <f t="shared" si="14"/>
        <v>0</v>
      </c>
      <c r="G224" s="237"/>
      <c r="H224" s="238"/>
      <c r="I224" s="110">
        <f t="shared" si="15"/>
        <v>0</v>
      </c>
      <c r="J224" s="237"/>
      <c r="K224" s="238"/>
      <c r="L224" s="110">
        <f t="shared" si="16"/>
        <v>0</v>
      </c>
      <c r="M224" s="121"/>
      <c r="N224" s="60"/>
      <c r="O224" s="110">
        <f t="shared" si="17"/>
        <v>0</v>
      </c>
      <c r="P224" s="213"/>
      <c r="R224" s="171"/>
      <c r="S224" s="171"/>
      <c r="T224" s="171"/>
    </row>
    <row r="225" spans="1:20" hidden="1" x14ac:dyDescent="0.25">
      <c r="A225" s="36">
        <v>5237</v>
      </c>
      <c r="B225" s="57" t="s">
        <v>218</v>
      </c>
      <c r="C225" s="311">
        <f t="shared" si="13"/>
        <v>0</v>
      </c>
      <c r="D225" s="237"/>
      <c r="E225" s="415"/>
      <c r="F225" s="311">
        <f t="shared" si="14"/>
        <v>0</v>
      </c>
      <c r="G225" s="237"/>
      <c r="H225" s="238"/>
      <c r="I225" s="110">
        <f t="shared" si="15"/>
        <v>0</v>
      </c>
      <c r="J225" s="237"/>
      <c r="K225" s="238"/>
      <c r="L225" s="110">
        <f t="shared" si="16"/>
        <v>0</v>
      </c>
      <c r="M225" s="121"/>
      <c r="N225" s="60"/>
      <c r="O225" s="110">
        <f t="shared" si="17"/>
        <v>0</v>
      </c>
      <c r="P225" s="213"/>
      <c r="R225" s="171"/>
      <c r="S225" s="171"/>
      <c r="T225" s="171"/>
    </row>
    <row r="226" spans="1:20" ht="24" hidden="1" x14ac:dyDescent="0.25">
      <c r="A226" s="36">
        <v>5238</v>
      </c>
      <c r="B226" s="57" t="s">
        <v>219</v>
      </c>
      <c r="C226" s="311">
        <f t="shared" si="13"/>
        <v>0</v>
      </c>
      <c r="D226" s="237"/>
      <c r="E226" s="415"/>
      <c r="F226" s="311">
        <f t="shared" si="14"/>
        <v>0</v>
      </c>
      <c r="G226" s="237"/>
      <c r="H226" s="238"/>
      <c r="I226" s="110">
        <f t="shared" si="15"/>
        <v>0</v>
      </c>
      <c r="J226" s="237"/>
      <c r="K226" s="238"/>
      <c r="L226" s="110">
        <f t="shared" si="16"/>
        <v>0</v>
      </c>
      <c r="M226" s="121"/>
      <c r="N226" s="60"/>
      <c r="O226" s="110">
        <f t="shared" si="17"/>
        <v>0</v>
      </c>
      <c r="P226" s="213"/>
      <c r="R226" s="171"/>
      <c r="S226" s="171"/>
      <c r="T226" s="171"/>
    </row>
    <row r="227" spans="1:20" ht="24" hidden="1" x14ac:dyDescent="0.25">
      <c r="A227" s="36">
        <v>5239</v>
      </c>
      <c r="B227" s="57" t="s">
        <v>220</v>
      </c>
      <c r="C227" s="311">
        <f t="shared" si="13"/>
        <v>0</v>
      </c>
      <c r="D227" s="237"/>
      <c r="E227" s="415"/>
      <c r="F227" s="311">
        <f t="shared" si="14"/>
        <v>0</v>
      </c>
      <c r="G227" s="237"/>
      <c r="H227" s="238"/>
      <c r="I227" s="110">
        <f t="shared" si="15"/>
        <v>0</v>
      </c>
      <c r="J227" s="237"/>
      <c r="K227" s="238"/>
      <c r="L227" s="110">
        <f t="shared" si="16"/>
        <v>0</v>
      </c>
      <c r="M227" s="121"/>
      <c r="N227" s="60"/>
      <c r="O227" s="110">
        <f t="shared" si="17"/>
        <v>0</v>
      </c>
      <c r="P227" s="213"/>
      <c r="R227" s="171"/>
      <c r="S227" s="171"/>
      <c r="T227" s="171"/>
    </row>
    <row r="228" spans="1:20" ht="24" hidden="1" x14ac:dyDescent="0.25">
      <c r="A228" s="108">
        <v>5240</v>
      </c>
      <c r="B228" s="57" t="s">
        <v>221</v>
      </c>
      <c r="C228" s="311">
        <f t="shared" si="13"/>
        <v>0</v>
      </c>
      <c r="D228" s="237"/>
      <c r="E228" s="415"/>
      <c r="F228" s="311">
        <f t="shared" si="14"/>
        <v>0</v>
      </c>
      <c r="G228" s="237"/>
      <c r="H228" s="238"/>
      <c r="I228" s="110">
        <f t="shared" si="15"/>
        <v>0</v>
      </c>
      <c r="J228" s="237"/>
      <c r="K228" s="238"/>
      <c r="L228" s="110">
        <f t="shared" si="16"/>
        <v>0</v>
      </c>
      <c r="M228" s="121"/>
      <c r="N228" s="60"/>
      <c r="O228" s="110">
        <f t="shared" si="17"/>
        <v>0</v>
      </c>
      <c r="P228" s="213"/>
      <c r="R228" s="171"/>
      <c r="S228" s="171"/>
      <c r="T228" s="171"/>
    </row>
    <row r="229" spans="1:20" hidden="1" x14ac:dyDescent="0.25">
      <c r="A229" s="108">
        <v>5250</v>
      </c>
      <c r="B229" s="57" t="s">
        <v>222</v>
      </c>
      <c r="C229" s="311">
        <f t="shared" si="13"/>
        <v>0</v>
      </c>
      <c r="D229" s="237"/>
      <c r="E229" s="415"/>
      <c r="F229" s="311">
        <f t="shared" si="14"/>
        <v>0</v>
      </c>
      <c r="G229" s="237"/>
      <c r="H229" s="238"/>
      <c r="I229" s="110">
        <f t="shared" si="15"/>
        <v>0</v>
      </c>
      <c r="J229" s="237"/>
      <c r="K229" s="238"/>
      <c r="L229" s="110">
        <f t="shared" si="16"/>
        <v>0</v>
      </c>
      <c r="M229" s="121"/>
      <c r="N229" s="60"/>
      <c r="O229" s="110">
        <f t="shared" si="17"/>
        <v>0</v>
      </c>
      <c r="P229" s="213"/>
      <c r="R229" s="171"/>
      <c r="S229" s="171"/>
      <c r="T229" s="171"/>
    </row>
    <row r="230" spans="1:20" hidden="1" x14ac:dyDescent="0.25">
      <c r="A230" s="108">
        <v>5260</v>
      </c>
      <c r="B230" s="57" t="s">
        <v>223</v>
      </c>
      <c r="C230" s="311">
        <f t="shared" si="13"/>
        <v>0</v>
      </c>
      <c r="D230" s="288">
        <f>SUM(D231)</f>
        <v>0</v>
      </c>
      <c r="E230" s="137">
        <f>SUM(E231)</f>
        <v>0</v>
      </c>
      <c r="F230" s="311">
        <f t="shared" si="14"/>
        <v>0</v>
      </c>
      <c r="G230" s="288">
        <f>SUM(G231)</f>
        <v>0</v>
      </c>
      <c r="H230" s="115">
        <f>SUM(H231)</f>
        <v>0</v>
      </c>
      <c r="I230" s="110">
        <f t="shared" si="15"/>
        <v>0</v>
      </c>
      <c r="J230" s="288">
        <f>SUM(J231)</f>
        <v>0</v>
      </c>
      <c r="K230" s="115">
        <f>SUM(K231)</f>
        <v>0</v>
      </c>
      <c r="L230" s="110">
        <f t="shared" si="16"/>
        <v>0</v>
      </c>
      <c r="M230" s="131">
        <f>SUM(M231)</f>
        <v>0</v>
      </c>
      <c r="N230" s="109">
        <f>SUM(N231)</f>
        <v>0</v>
      </c>
      <c r="O230" s="110">
        <f t="shared" si="17"/>
        <v>0</v>
      </c>
      <c r="P230" s="213"/>
      <c r="R230" s="171"/>
      <c r="S230" s="171"/>
      <c r="T230" s="171"/>
    </row>
    <row r="231" spans="1:20" ht="24" hidden="1" x14ac:dyDescent="0.25">
      <c r="A231" s="36">
        <v>5269</v>
      </c>
      <c r="B231" s="57" t="s">
        <v>224</v>
      </c>
      <c r="C231" s="311">
        <f t="shared" si="13"/>
        <v>0</v>
      </c>
      <c r="D231" s="237"/>
      <c r="E231" s="415"/>
      <c r="F231" s="311">
        <f t="shared" si="14"/>
        <v>0</v>
      </c>
      <c r="G231" s="237"/>
      <c r="H231" s="238"/>
      <c r="I231" s="110">
        <f t="shared" si="15"/>
        <v>0</v>
      </c>
      <c r="J231" s="237"/>
      <c r="K231" s="238"/>
      <c r="L231" s="110">
        <f t="shared" si="16"/>
        <v>0</v>
      </c>
      <c r="M231" s="121"/>
      <c r="N231" s="60"/>
      <c r="O231" s="110">
        <f t="shared" si="17"/>
        <v>0</v>
      </c>
      <c r="P231" s="213"/>
      <c r="R231" s="171"/>
      <c r="S231" s="171"/>
      <c r="T231" s="171"/>
    </row>
    <row r="232" spans="1:20" ht="24" hidden="1" x14ac:dyDescent="0.25">
      <c r="A232" s="105">
        <v>5270</v>
      </c>
      <c r="B232" s="78" t="s">
        <v>225</v>
      </c>
      <c r="C232" s="293">
        <f t="shared" si="13"/>
        <v>0</v>
      </c>
      <c r="D232" s="289"/>
      <c r="E232" s="416"/>
      <c r="F232" s="380">
        <f t="shared" si="14"/>
        <v>0</v>
      </c>
      <c r="G232" s="289"/>
      <c r="H232" s="290"/>
      <c r="I232" s="107">
        <f t="shared" si="15"/>
        <v>0</v>
      </c>
      <c r="J232" s="289"/>
      <c r="K232" s="290"/>
      <c r="L232" s="107">
        <f t="shared" si="16"/>
        <v>0</v>
      </c>
      <c r="M232" s="181"/>
      <c r="N232" s="111"/>
      <c r="O232" s="107">
        <f t="shared" si="17"/>
        <v>0</v>
      </c>
      <c r="P232" s="265"/>
      <c r="R232" s="171"/>
      <c r="S232" s="171"/>
      <c r="T232" s="171"/>
    </row>
    <row r="233" spans="1:20" hidden="1" x14ac:dyDescent="0.25">
      <c r="A233" s="99">
        <v>6000</v>
      </c>
      <c r="B233" s="99" t="s">
        <v>226</v>
      </c>
      <c r="C233" s="100">
        <f t="shared" si="13"/>
        <v>0</v>
      </c>
      <c r="D233" s="280">
        <f>D234+D254+D261</f>
        <v>0</v>
      </c>
      <c r="E233" s="411">
        <f>E234+E254+E261</f>
        <v>0</v>
      </c>
      <c r="F233" s="385">
        <f t="shared" si="14"/>
        <v>0</v>
      </c>
      <c r="G233" s="280">
        <f>G234+G254+G261</f>
        <v>0</v>
      </c>
      <c r="H233" s="282">
        <f>H234+H254+H261</f>
        <v>0</v>
      </c>
      <c r="I233" s="102">
        <f t="shared" si="15"/>
        <v>0</v>
      </c>
      <c r="J233" s="280">
        <f>J234+J254+J261</f>
        <v>0</v>
      </c>
      <c r="K233" s="282">
        <f>K234+K254+K261</f>
        <v>0</v>
      </c>
      <c r="L233" s="102">
        <f t="shared" si="16"/>
        <v>0</v>
      </c>
      <c r="M233" s="133">
        <f>M234+M254+M261</f>
        <v>0</v>
      </c>
      <c r="N233" s="101">
        <f>N234+N254+N261</f>
        <v>0</v>
      </c>
      <c r="O233" s="102">
        <f t="shared" si="17"/>
        <v>0</v>
      </c>
      <c r="P233" s="366"/>
      <c r="R233" s="171"/>
      <c r="S233" s="171"/>
      <c r="T233" s="171"/>
    </row>
    <row r="234" spans="1:20" hidden="1" x14ac:dyDescent="0.25">
      <c r="A234" s="70">
        <v>6200</v>
      </c>
      <c r="B234" s="118" t="s">
        <v>227</v>
      </c>
      <c r="C234" s="125">
        <f t="shared" si="13"/>
        <v>0</v>
      </c>
      <c r="D234" s="304">
        <f>SUM(D235,D236,D238,D241,D247,D248,D249)</f>
        <v>0</v>
      </c>
      <c r="E234" s="504">
        <f>SUM(E235,E236,E238,E241,E247,E248,E249)</f>
        <v>0</v>
      </c>
      <c r="F234" s="387">
        <f t="shared" si="14"/>
        <v>0</v>
      </c>
      <c r="G234" s="304">
        <f>SUM(G235,G236,G238,G241,G247,G248,G249)</f>
        <v>0</v>
      </c>
      <c r="H234" s="306">
        <f>SUM(H235,H236,H238,H241,H247,H248,H249)</f>
        <v>0</v>
      </c>
      <c r="I234" s="284">
        <f t="shared" si="15"/>
        <v>0</v>
      </c>
      <c r="J234" s="304">
        <f>SUM(J235,J236,J238,J241,J247,J248,J249)</f>
        <v>0</v>
      </c>
      <c r="K234" s="306">
        <f>SUM(K235,K236,K238,K241,K247,K248,K249)</f>
        <v>0</v>
      </c>
      <c r="L234" s="284">
        <f t="shared" si="16"/>
        <v>0</v>
      </c>
      <c r="M234" s="134">
        <f>SUM(M235,M236,M238,M241,M247,M248,M249)</f>
        <v>0</v>
      </c>
      <c r="N234" s="126">
        <f>SUM(N235,N236,N238,N241,N247,N248,N249)</f>
        <v>0</v>
      </c>
      <c r="O234" s="284">
        <f t="shared" si="17"/>
        <v>0</v>
      </c>
      <c r="P234" s="285"/>
      <c r="R234" s="171"/>
      <c r="S234" s="171"/>
      <c r="T234" s="171"/>
    </row>
    <row r="235" spans="1:20" ht="24" hidden="1" x14ac:dyDescent="0.25">
      <c r="A235" s="164">
        <v>6220</v>
      </c>
      <c r="B235" s="52" t="s">
        <v>228</v>
      </c>
      <c r="C235" s="136">
        <f t="shared" si="13"/>
        <v>0</v>
      </c>
      <c r="D235" s="231"/>
      <c r="E235" s="414"/>
      <c r="F235" s="376">
        <f t="shared" si="14"/>
        <v>0</v>
      </c>
      <c r="G235" s="231"/>
      <c r="H235" s="232"/>
      <c r="I235" s="114">
        <f t="shared" si="15"/>
        <v>0</v>
      </c>
      <c r="J235" s="231"/>
      <c r="K235" s="232"/>
      <c r="L235" s="114">
        <f t="shared" si="16"/>
        <v>0</v>
      </c>
      <c r="M235" s="179"/>
      <c r="N235" s="55"/>
      <c r="O235" s="114">
        <f t="shared" si="17"/>
        <v>0</v>
      </c>
      <c r="P235" s="208"/>
      <c r="R235" s="171"/>
      <c r="S235" s="171"/>
      <c r="T235" s="171"/>
    </row>
    <row r="236" spans="1:20" hidden="1" x14ac:dyDescent="0.25">
      <c r="A236" s="108">
        <v>6230</v>
      </c>
      <c r="B236" s="57" t="s">
        <v>229</v>
      </c>
      <c r="C236" s="137">
        <f t="shared" si="13"/>
        <v>0</v>
      </c>
      <c r="D236" s="288">
        <f>SUM(D237)</f>
        <v>0</v>
      </c>
      <c r="E236" s="131">
        <f>SUM(E237)</f>
        <v>0</v>
      </c>
      <c r="F236" s="311">
        <f t="shared" si="14"/>
        <v>0</v>
      </c>
      <c r="G236" s="288">
        <f>SUM(G237)</f>
        <v>0</v>
      </c>
      <c r="H236" s="115">
        <f>SUM(H237)</f>
        <v>0</v>
      </c>
      <c r="I236" s="110">
        <f t="shared" si="15"/>
        <v>0</v>
      </c>
      <c r="J236" s="288">
        <f>SUM(J237)</f>
        <v>0</v>
      </c>
      <c r="K236" s="115">
        <f>SUM(K237)</f>
        <v>0</v>
      </c>
      <c r="L236" s="110">
        <f t="shared" si="16"/>
        <v>0</v>
      </c>
      <c r="M236" s="288">
        <f>SUM(M237)</f>
        <v>0</v>
      </c>
      <c r="N236" s="115">
        <f>SUM(N237)</f>
        <v>0</v>
      </c>
      <c r="O236" s="110">
        <f t="shared" si="17"/>
        <v>0</v>
      </c>
      <c r="P236" s="213"/>
      <c r="R236" s="171"/>
      <c r="S236" s="171"/>
      <c r="T236" s="171"/>
    </row>
    <row r="237" spans="1:20" ht="24" hidden="1" x14ac:dyDescent="0.25">
      <c r="A237" s="36">
        <v>6239</v>
      </c>
      <c r="B237" s="52" t="s">
        <v>230</v>
      </c>
      <c r="C237" s="137">
        <f t="shared" si="13"/>
        <v>0</v>
      </c>
      <c r="D237" s="237"/>
      <c r="E237" s="415"/>
      <c r="F237" s="311">
        <f t="shared" si="14"/>
        <v>0</v>
      </c>
      <c r="G237" s="237"/>
      <c r="H237" s="238"/>
      <c r="I237" s="110">
        <f t="shared" si="15"/>
        <v>0</v>
      </c>
      <c r="J237" s="237"/>
      <c r="K237" s="238"/>
      <c r="L237" s="110">
        <f t="shared" si="16"/>
        <v>0</v>
      </c>
      <c r="M237" s="121"/>
      <c r="N237" s="60"/>
      <c r="O237" s="110">
        <f t="shared" si="17"/>
        <v>0</v>
      </c>
      <c r="P237" s="213"/>
      <c r="R237" s="171"/>
      <c r="S237" s="171"/>
      <c r="T237" s="171"/>
    </row>
    <row r="238" spans="1:20" ht="24" hidden="1" x14ac:dyDescent="0.25">
      <c r="A238" s="108">
        <v>6240</v>
      </c>
      <c r="B238" s="57" t="s">
        <v>231</v>
      </c>
      <c r="C238" s="137">
        <f t="shared" si="13"/>
        <v>0</v>
      </c>
      <c r="D238" s="288">
        <f>SUM(D239:D240)</f>
        <v>0</v>
      </c>
      <c r="E238" s="137">
        <f>SUM(E239:E240)</f>
        <v>0</v>
      </c>
      <c r="F238" s="311">
        <f t="shared" si="14"/>
        <v>0</v>
      </c>
      <c r="G238" s="288">
        <f>SUM(G239:G240)</f>
        <v>0</v>
      </c>
      <c r="H238" s="115">
        <f>SUM(H239:H240)</f>
        <v>0</v>
      </c>
      <c r="I238" s="110">
        <f t="shared" si="15"/>
        <v>0</v>
      </c>
      <c r="J238" s="288">
        <f>SUM(J239:J240)</f>
        <v>0</v>
      </c>
      <c r="K238" s="115">
        <f>SUM(K239:K240)</f>
        <v>0</v>
      </c>
      <c r="L238" s="110">
        <f t="shared" si="16"/>
        <v>0</v>
      </c>
      <c r="M238" s="131">
        <f>SUM(M239:M240)</f>
        <v>0</v>
      </c>
      <c r="N238" s="109">
        <f>SUM(N239:N240)</f>
        <v>0</v>
      </c>
      <c r="O238" s="110">
        <f t="shared" si="17"/>
        <v>0</v>
      </c>
      <c r="P238" s="213"/>
      <c r="R238" s="171"/>
      <c r="S238" s="171"/>
      <c r="T238" s="171"/>
    </row>
    <row r="239" spans="1:20" hidden="1" x14ac:dyDescent="0.25">
      <c r="A239" s="36">
        <v>6241</v>
      </c>
      <c r="B239" s="57" t="s">
        <v>232</v>
      </c>
      <c r="C239" s="137">
        <f t="shared" si="13"/>
        <v>0</v>
      </c>
      <c r="D239" s="237"/>
      <c r="E239" s="415"/>
      <c r="F239" s="311">
        <f t="shared" si="14"/>
        <v>0</v>
      </c>
      <c r="G239" s="237"/>
      <c r="H239" s="238"/>
      <c r="I239" s="110">
        <f t="shared" si="15"/>
        <v>0</v>
      </c>
      <c r="J239" s="237"/>
      <c r="K239" s="238"/>
      <c r="L239" s="110">
        <f t="shared" si="16"/>
        <v>0</v>
      </c>
      <c r="M239" s="121"/>
      <c r="N239" s="60"/>
      <c r="O239" s="110">
        <f t="shared" si="17"/>
        <v>0</v>
      </c>
      <c r="P239" s="213"/>
      <c r="R239" s="171"/>
      <c r="S239" s="171"/>
      <c r="T239" s="171"/>
    </row>
    <row r="240" spans="1:20" hidden="1" x14ac:dyDescent="0.25">
      <c r="A240" s="36">
        <v>6242</v>
      </c>
      <c r="B240" s="57" t="s">
        <v>233</v>
      </c>
      <c r="C240" s="137">
        <f t="shared" si="13"/>
        <v>0</v>
      </c>
      <c r="D240" s="237"/>
      <c r="E240" s="415"/>
      <c r="F240" s="311">
        <f t="shared" si="14"/>
        <v>0</v>
      </c>
      <c r="G240" s="237"/>
      <c r="H240" s="238"/>
      <c r="I240" s="110">
        <f t="shared" si="15"/>
        <v>0</v>
      </c>
      <c r="J240" s="237"/>
      <c r="K240" s="238"/>
      <c r="L240" s="110">
        <f t="shared" si="16"/>
        <v>0</v>
      </c>
      <c r="M240" s="121"/>
      <c r="N240" s="60"/>
      <c r="O240" s="110">
        <f t="shared" si="17"/>
        <v>0</v>
      </c>
      <c r="P240" s="213"/>
      <c r="R240" s="171"/>
      <c r="S240" s="171"/>
      <c r="T240" s="171"/>
    </row>
    <row r="241" spans="1:20" ht="24" hidden="1" x14ac:dyDescent="0.25">
      <c r="A241" s="108">
        <v>6250</v>
      </c>
      <c r="B241" s="57" t="s">
        <v>234</v>
      </c>
      <c r="C241" s="137">
        <f t="shared" si="13"/>
        <v>0</v>
      </c>
      <c r="D241" s="288">
        <f>SUM(D242:D246)</f>
        <v>0</v>
      </c>
      <c r="E241" s="137">
        <f>SUM(E242:E246)</f>
        <v>0</v>
      </c>
      <c r="F241" s="311">
        <f t="shared" si="14"/>
        <v>0</v>
      </c>
      <c r="G241" s="288">
        <f>SUM(G242:G246)</f>
        <v>0</v>
      </c>
      <c r="H241" s="115">
        <f>SUM(H242:H246)</f>
        <v>0</v>
      </c>
      <c r="I241" s="110">
        <f t="shared" si="15"/>
        <v>0</v>
      </c>
      <c r="J241" s="288">
        <f>SUM(J242:J246)</f>
        <v>0</v>
      </c>
      <c r="K241" s="115">
        <f>SUM(K242:K246)</f>
        <v>0</v>
      </c>
      <c r="L241" s="110">
        <f t="shared" si="16"/>
        <v>0</v>
      </c>
      <c r="M241" s="131">
        <f>SUM(M242:M246)</f>
        <v>0</v>
      </c>
      <c r="N241" s="109">
        <f>SUM(N242:N246)</f>
        <v>0</v>
      </c>
      <c r="O241" s="110">
        <f t="shared" si="17"/>
        <v>0</v>
      </c>
      <c r="P241" s="213"/>
      <c r="R241" s="171"/>
      <c r="S241" s="171"/>
      <c r="T241" s="171"/>
    </row>
    <row r="242" spans="1:20" hidden="1" x14ac:dyDescent="0.25">
      <c r="A242" s="36">
        <v>6252</v>
      </c>
      <c r="B242" s="57" t="s">
        <v>235</v>
      </c>
      <c r="C242" s="137">
        <f t="shared" si="13"/>
        <v>0</v>
      </c>
      <c r="D242" s="237"/>
      <c r="E242" s="415"/>
      <c r="F242" s="311">
        <f t="shared" si="14"/>
        <v>0</v>
      </c>
      <c r="G242" s="237"/>
      <c r="H242" s="238"/>
      <c r="I242" s="110">
        <f t="shared" si="15"/>
        <v>0</v>
      </c>
      <c r="J242" s="237"/>
      <c r="K242" s="238"/>
      <c r="L242" s="110">
        <f t="shared" si="16"/>
        <v>0</v>
      </c>
      <c r="M242" s="121"/>
      <c r="N242" s="60"/>
      <c r="O242" s="110">
        <f t="shared" si="17"/>
        <v>0</v>
      </c>
      <c r="P242" s="213"/>
      <c r="R242" s="171"/>
      <c r="S242" s="171"/>
      <c r="T242" s="171"/>
    </row>
    <row r="243" spans="1:20" hidden="1" x14ac:dyDescent="0.25">
      <c r="A243" s="36">
        <v>6253</v>
      </c>
      <c r="B243" s="57" t="s">
        <v>236</v>
      </c>
      <c r="C243" s="137">
        <f t="shared" si="13"/>
        <v>0</v>
      </c>
      <c r="D243" s="237"/>
      <c r="E243" s="415"/>
      <c r="F243" s="311">
        <f t="shared" si="14"/>
        <v>0</v>
      </c>
      <c r="G243" s="237"/>
      <c r="H243" s="238"/>
      <c r="I243" s="110">
        <f t="shared" si="15"/>
        <v>0</v>
      </c>
      <c r="J243" s="237"/>
      <c r="K243" s="238"/>
      <c r="L243" s="110">
        <f t="shared" si="16"/>
        <v>0</v>
      </c>
      <c r="M243" s="121"/>
      <c r="N243" s="60"/>
      <c r="O243" s="110">
        <f t="shared" si="17"/>
        <v>0</v>
      </c>
      <c r="P243" s="213"/>
      <c r="R243" s="171"/>
      <c r="S243" s="171"/>
      <c r="T243" s="171"/>
    </row>
    <row r="244" spans="1:20" ht="24" hidden="1" x14ac:dyDescent="0.25">
      <c r="A244" s="36">
        <v>6254</v>
      </c>
      <c r="B244" s="57" t="s">
        <v>237</v>
      </c>
      <c r="C244" s="137">
        <f t="shared" si="13"/>
        <v>0</v>
      </c>
      <c r="D244" s="237"/>
      <c r="E244" s="415"/>
      <c r="F244" s="311">
        <f t="shared" si="14"/>
        <v>0</v>
      </c>
      <c r="G244" s="237"/>
      <c r="H244" s="238"/>
      <c r="I244" s="110">
        <f t="shared" si="15"/>
        <v>0</v>
      </c>
      <c r="J244" s="237"/>
      <c r="K244" s="238"/>
      <c r="L244" s="110">
        <f t="shared" si="16"/>
        <v>0</v>
      </c>
      <c r="M244" s="121"/>
      <c r="N244" s="60"/>
      <c r="O244" s="110">
        <f t="shared" si="17"/>
        <v>0</v>
      </c>
      <c r="P244" s="213"/>
      <c r="R244" s="171"/>
      <c r="S244" s="171"/>
      <c r="T244" s="171"/>
    </row>
    <row r="245" spans="1:20" ht="24" hidden="1" x14ac:dyDescent="0.25">
      <c r="A245" s="36">
        <v>6255</v>
      </c>
      <c r="B245" s="57" t="s">
        <v>238</v>
      </c>
      <c r="C245" s="137">
        <f t="shared" ref="C245:C299" si="18">SUM(F245,I245,L245,O245)</f>
        <v>0</v>
      </c>
      <c r="D245" s="237"/>
      <c r="E245" s="415"/>
      <c r="F245" s="311">
        <f t="shared" ref="F245:F299" si="19">D245+E245</f>
        <v>0</v>
      </c>
      <c r="G245" s="237"/>
      <c r="H245" s="238"/>
      <c r="I245" s="110">
        <f t="shared" ref="I245:I299" si="20">G245+H245</f>
        <v>0</v>
      </c>
      <c r="J245" s="237"/>
      <c r="K245" s="238"/>
      <c r="L245" s="110">
        <f t="shared" ref="L245:L299" si="21">J245+K245</f>
        <v>0</v>
      </c>
      <c r="M245" s="121"/>
      <c r="N245" s="60"/>
      <c r="O245" s="110">
        <f t="shared" ref="O245:O277" si="22">M245+N245</f>
        <v>0</v>
      </c>
      <c r="P245" s="213"/>
      <c r="R245" s="171"/>
      <c r="S245" s="171"/>
      <c r="T245" s="171"/>
    </row>
    <row r="246" spans="1:20" hidden="1" x14ac:dyDescent="0.25">
      <c r="A246" s="36">
        <v>6259</v>
      </c>
      <c r="B246" s="57" t="s">
        <v>239</v>
      </c>
      <c r="C246" s="137">
        <f t="shared" si="18"/>
        <v>0</v>
      </c>
      <c r="D246" s="237"/>
      <c r="E246" s="415"/>
      <c r="F246" s="311">
        <f t="shared" si="19"/>
        <v>0</v>
      </c>
      <c r="G246" s="237"/>
      <c r="H246" s="238"/>
      <c r="I246" s="110">
        <f t="shared" si="20"/>
        <v>0</v>
      </c>
      <c r="J246" s="237"/>
      <c r="K246" s="238"/>
      <c r="L246" s="110">
        <f t="shared" si="21"/>
        <v>0</v>
      </c>
      <c r="M246" s="121"/>
      <c r="N246" s="60"/>
      <c r="O246" s="110">
        <f t="shared" si="22"/>
        <v>0</v>
      </c>
      <c r="P246" s="213"/>
      <c r="R246" s="171"/>
      <c r="S246" s="171"/>
      <c r="T246" s="171"/>
    </row>
    <row r="247" spans="1:20" ht="24" hidden="1" x14ac:dyDescent="0.25">
      <c r="A247" s="108">
        <v>6260</v>
      </c>
      <c r="B247" s="57" t="s">
        <v>240</v>
      </c>
      <c r="C247" s="137">
        <f t="shared" si="18"/>
        <v>0</v>
      </c>
      <c r="D247" s="237"/>
      <c r="E247" s="415"/>
      <c r="F247" s="311">
        <f t="shared" si="19"/>
        <v>0</v>
      </c>
      <c r="G247" s="237"/>
      <c r="H247" s="238"/>
      <c r="I247" s="110">
        <f t="shared" si="20"/>
        <v>0</v>
      </c>
      <c r="J247" s="237"/>
      <c r="K247" s="238"/>
      <c r="L247" s="110">
        <f t="shared" si="21"/>
        <v>0</v>
      </c>
      <c r="M247" s="121"/>
      <c r="N247" s="60"/>
      <c r="O247" s="110">
        <f t="shared" si="22"/>
        <v>0</v>
      </c>
      <c r="P247" s="213"/>
      <c r="R247" s="171"/>
      <c r="S247" s="171"/>
      <c r="T247" s="171"/>
    </row>
    <row r="248" spans="1:20" hidden="1" x14ac:dyDescent="0.25">
      <c r="A248" s="108">
        <v>6270</v>
      </c>
      <c r="B248" s="57" t="s">
        <v>241</v>
      </c>
      <c r="C248" s="137">
        <f t="shared" si="18"/>
        <v>0</v>
      </c>
      <c r="D248" s="237"/>
      <c r="E248" s="415"/>
      <c r="F248" s="311">
        <f t="shared" si="19"/>
        <v>0</v>
      </c>
      <c r="G248" s="237"/>
      <c r="H248" s="238"/>
      <c r="I248" s="110">
        <f t="shared" si="20"/>
        <v>0</v>
      </c>
      <c r="J248" s="237"/>
      <c r="K248" s="238"/>
      <c r="L248" s="110">
        <f t="shared" si="21"/>
        <v>0</v>
      </c>
      <c r="M248" s="121"/>
      <c r="N248" s="60"/>
      <c r="O248" s="110">
        <f t="shared" si="22"/>
        <v>0</v>
      </c>
      <c r="P248" s="213"/>
      <c r="R248" s="171"/>
      <c r="S248" s="171"/>
      <c r="T248" s="171"/>
    </row>
    <row r="249" spans="1:20" ht="24" hidden="1" x14ac:dyDescent="0.25">
      <c r="A249" s="164">
        <v>6290</v>
      </c>
      <c r="B249" s="52" t="s">
        <v>242</v>
      </c>
      <c r="C249" s="137">
        <f t="shared" si="18"/>
        <v>0</v>
      </c>
      <c r="D249" s="291">
        <f>SUM(D250:D253)</f>
        <v>0</v>
      </c>
      <c r="E249" s="136">
        <f>SUM(E250:E253)</f>
        <v>0</v>
      </c>
      <c r="F249" s="376">
        <f t="shared" si="19"/>
        <v>0</v>
      </c>
      <c r="G249" s="291">
        <f>SUM(G250:G253)</f>
        <v>0</v>
      </c>
      <c r="H249" s="292">
        <f>SUM(H250:H253)</f>
        <v>0</v>
      </c>
      <c r="I249" s="114">
        <f t="shared" si="20"/>
        <v>0</v>
      </c>
      <c r="J249" s="291">
        <f>SUM(J250:J253)</f>
        <v>0</v>
      </c>
      <c r="K249" s="292">
        <f>SUM(K250:K253)</f>
        <v>0</v>
      </c>
      <c r="L249" s="114">
        <f t="shared" si="21"/>
        <v>0</v>
      </c>
      <c r="M249" s="138">
        <f>SUM(M250:M253)</f>
        <v>0</v>
      </c>
      <c r="N249" s="299">
        <f>SUM(N250:N253)</f>
        <v>0</v>
      </c>
      <c r="O249" s="300">
        <f t="shared" si="22"/>
        <v>0</v>
      </c>
      <c r="P249" s="301"/>
      <c r="R249" s="171"/>
      <c r="S249" s="171"/>
      <c r="T249" s="171"/>
    </row>
    <row r="250" spans="1:20" hidden="1" x14ac:dyDescent="0.25">
      <c r="A250" s="36">
        <v>6291</v>
      </c>
      <c r="B250" s="57" t="s">
        <v>243</v>
      </c>
      <c r="C250" s="137">
        <f t="shared" si="18"/>
        <v>0</v>
      </c>
      <c r="D250" s="237"/>
      <c r="E250" s="415"/>
      <c r="F250" s="311">
        <f t="shared" si="19"/>
        <v>0</v>
      </c>
      <c r="G250" s="237"/>
      <c r="H250" s="238"/>
      <c r="I250" s="110">
        <f t="shared" si="20"/>
        <v>0</v>
      </c>
      <c r="J250" s="237"/>
      <c r="K250" s="238"/>
      <c r="L250" s="110">
        <f t="shared" si="21"/>
        <v>0</v>
      </c>
      <c r="M250" s="121"/>
      <c r="N250" s="60"/>
      <c r="O250" s="110">
        <f t="shared" si="22"/>
        <v>0</v>
      </c>
      <c r="P250" s="213"/>
      <c r="R250" s="171"/>
      <c r="S250" s="171"/>
      <c r="T250" s="171"/>
    </row>
    <row r="251" spans="1:20" hidden="1" x14ac:dyDescent="0.25">
      <c r="A251" s="36">
        <v>6292</v>
      </c>
      <c r="B251" s="57" t="s">
        <v>244</v>
      </c>
      <c r="C251" s="137">
        <f t="shared" si="18"/>
        <v>0</v>
      </c>
      <c r="D251" s="237"/>
      <c r="E251" s="415"/>
      <c r="F251" s="311">
        <f t="shared" si="19"/>
        <v>0</v>
      </c>
      <c r="G251" s="237"/>
      <c r="H251" s="238"/>
      <c r="I251" s="110">
        <f t="shared" si="20"/>
        <v>0</v>
      </c>
      <c r="J251" s="237"/>
      <c r="K251" s="238"/>
      <c r="L251" s="110">
        <f t="shared" si="21"/>
        <v>0</v>
      </c>
      <c r="M251" s="121"/>
      <c r="N251" s="60"/>
      <c r="O251" s="110">
        <f t="shared" si="22"/>
        <v>0</v>
      </c>
      <c r="P251" s="213"/>
      <c r="R251" s="171"/>
      <c r="S251" s="171"/>
      <c r="T251" s="171"/>
    </row>
    <row r="252" spans="1:20" ht="72" hidden="1" x14ac:dyDescent="0.25">
      <c r="A252" s="36">
        <v>6296</v>
      </c>
      <c r="B252" s="57" t="s">
        <v>245</v>
      </c>
      <c r="C252" s="137">
        <f t="shared" si="18"/>
        <v>0</v>
      </c>
      <c r="D252" s="237"/>
      <c r="E252" s="415"/>
      <c r="F252" s="311">
        <f t="shared" si="19"/>
        <v>0</v>
      </c>
      <c r="G252" s="237"/>
      <c r="H252" s="238"/>
      <c r="I252" s="110">
        <f t="shared" si="20"/>
        <v>0</v>
      </c>
      <c r="J252" s="237"/>
      <c r="K252" s="238"/>
      <c r="L252" s="110">
        <f t="shared" si="21"/>
        <v>0</v>
      </c>
      <c r="M252" s="121"/>
      <c r="N252" s="60"/>
      <c r="O252" s="110">
        <f t="shared" si="22"/>
        <v>0</v>
      </c>
      <c r="P252" s="213"/>
      <c r="R252" s="171"/>
      <c r="S252" s="171"/>
      <c r="T252" s="171"/>
    </row>
    <row r="253" spans="1:20" ht="36" hidden="1" x14ac:dyDescent="0.25">
      <c r="A253" s="36">
        <v>6299</v>
      </c>
      <c r="B253" s="57" t="s">
        <v>246</v>
      </c>
      <c r="C253" s="137">
        <f t="shared" si="18"/>
        <v>0</v>
      </c>
      <c r="D253" s="237"/>
      <c r="E253" s="415"/>
      <c r="F253" s="311">
        <f t="shared" si="19"/>
        <v>0</v>
      </c>
      <c r="G253" s="237"/>
      <c r="H253" s="238"/>
      <c r="I253" s="110">
        <f t="shared" si="20"/>
        <v>0</v>
      </c>
      <c r="J253" s="237"/>
      <c r="K253" s="238"/>
      <c r="L253" s="110">
        <f t="shared" si="21"/>
        <v>0</v>
      </c>
      <c r="M253" s="121"/>
      <c r="N253" s="60"/>
      <c r="O253" s="110">
        <f t="shared" si="22"/>
        <v>0</v>
      </c>
      <c r="P253" s="213"/>
      <c r="R253" s="171"/>
      <c r="S253" s="171"/>
      <c r="T253" s="171"/>
    </row>
    <row r="254" spans="1:20" hidden="1" x14ac:dyDescent="0.25">
      <c r="A254" s="44">
        <v>6300</v>
      </c>
      <c r="B254" s="103" t="s">
        <v>247</v>
      </c>
      <c r="C254" s="45">
        <f t="shared" si="18"/>
        <v>0</v>
      </c>
      <c r="D254" s="227">
        <f>SUM(D255,D259,D260)</f>
        <v>0</v>
      </c>
      <c r="E254" s="412">
        <f>SUM(E255,E259,E260)</f>
        <v>0</v>
      </c>
      <c r="F254" s="375">
        <f t="shared" si="19"/>
        <v>0</v>
      </c>
      <c r="G254" s="227">
        <f>SUM(G255,G259,G260)</f>
        <v>0</v>
      </c>
      <c r="H254" s="104">
        <f>SUM(H255,H259,H260)</f>
        <v>0</v>
      </c>
      <c r="I254" s="112">
        <f t="shared" si="20"/>
        <v>0</v>
      </c>
      <c r="J254" s="227">
        <f>SUM(J255,J259,J260)</f>
        <v>0</v>
      </c>
      <c r="K254" s="104">
        <f>SUM(K255,K259,K260)</f>
        <v>0</v>
      </c>
      <c r="L254" s="112">
        <f t="shared" si="21"/>
        <v>0</v>
      </c>
      <c r="M254" s="173">
        <f>SUM(M255,M259,M260)</f>
        <v>0</v>
      </c>
      <c r="N254" s="158">
        <f>SUM(N255,N259,N260)</f>
        <v>0</v>
      </c>
      <c r="O254" s="159">
        <f t="shared" si="22"/>
        <v>0</v>
      </c>
      <c r="P254" s="294"/>
      <c r="R254" s="171"/>
      <c r="S254" s="171"/>
      <c r="T254" s="171"/>
    </row>
    <row r="255" spans="1:20" ht="24" hidden="1" x14ac:dyDescent="0.25">
      <c r="A255" s="164">
        <v>6320</v>
      </c>
      <c r="B255" s="52" t="s">
        <v>248</v>
      </c>
      <c r="C255" s="138">
        <f t="shared" si="18"/>
        <v>0</v>
      </c>
      <c r="D255" s="291">
        <f>SUM(D256:D258)</f>
        <v>0</v>
      </c>
      <c r="E255" s="136">
        <f>SUM(E256:E258)</f>
        <v>0</v>
      </c>
      <c r="F255" s="376">
        <f t="shared" si="19"/>
        <v>0</v>
      </c>
      <c r="G255" s="291">
        <f>SUM(G256:G258)</f>
        <v>0</v>
      </c>
      <c r="H255" s="292">
        <f>SUM(H256:H258)</f>
        <v>0</v>
      </c>
      <c r="I255" s="114">
        <f t="shared" si="20"/>
        <v>0</v>
      </c>
      <c r="J255" s="291">
        <f>SUM(J256:J258)</f>
        <v>0</v>
      </c>
      <c r="K255" s="292">
        <f>SUM(K256:K258)</f>
        <v>0</v>
      </c>
      <c r="L255" s="114">
        <f t="shared" si="21"/>
        <v>0</v>
      </c>
      <c r="M255" s="135">
        <f>SUM(M256:M258)</f>
        <v>0</v>
      </c>
      <c r="N255" s="113">
        <f>SUM(N256:N258)</f>
        <v>0</v>
      </c>
      <c r="O255" s="114">
        <f t="shared" si="22"/>
        <v>0</v>
      </c>
      <c r="P255" s="208"/>
      <c r="R255" s="171"/>
      <c r="S255" s="171"/>
      <c r="T255" s="171"/>
    </row>
    <row r="256" spans="1:20" hidden="1" x14ac:dyDescent="0.25">
      <c r="A256" s="36">
        <v>6322</v>
      </c>
      <c r="B256" s="57" t="s">
        <v>249</v>
      </c>
      <c r="C256" s="131">
        <f t="shared" si="18"/>
        <v>0</v>
      </c>
      <c r="D256" s="237"/>
      <c r="E256" s="415"/>
      <c r="F256" s="311">
        <f t="shared" si="19"/>
        <v>0</v>
      </c>
      <c r="G256" s="237"/>
      <c r="H256" s="238"/>
      <c r="I256" s="110">
        <f t="shared" si="20"/>
        <v>0</v>
      </c>
      <c r="J256" s="237"/>
      <c r="K256" s="238"/>
      <c r="L256" s="110">
        <f t="shared" si="21"/>
        <v>0</v>
      </c>
      <c r="M256" s="121"/>
      <c r="N256" s="60"/>
      <c r="O256" s="110">
        <f t="shared" si="22"/>
        <v>0</v>
      </c>
      <c r="P256" s="213"/>
      <c r="R256" s="171"/>
      <c r="S256" s="171"/>
      <c r="T256" s="171"/>
    </row>
    <row r="257" spans="1:20" ht="24" hidden="1" x14ac:dyDescent="0.25">
      <c r="A257" s="36">
        <v>6323</v>
      </c>
      <c r="B257" s="57" t="s">
        <v>250</v>
      </c>
      <c r="C257" s="131">
        <f t="shared" si="18"/>
        <v>0</v>
      </c>
      <c r="D257" s="237"/>
      <c r="E257" s="415"/>
      <c r="F257" s="311">
        <f t="shared" si="19"/>
        <v>0</v>
      </c>
      <c r="G257" s="237"/>
      <c r="H257" s="238"/>
      <c r="I257" s="110">
        <f t="shared" si="20"/>
        <v>0</v>
      </c>
      <c r="J257" s="237"/>
      <c r="K257" s="238"/>
      <c r="L257" s="110">
        <f t="shared" si="21"/>
        <v>0</v>
      </c>
      <c r="M257" s="121"/>
      <c r="N257" s="60"/>
      <c r="O257" s="110">
        <f t="shared" si="22"/>
        <v>0</v>
      </c>
      <c r="P257" s="213"/>
      <c r="R257" s="171"/>
      <c r="S257" s="171"/>
      <c r="T257" s="171"/>
    </row>
    <row r="258" spans="1:20" ht="24" hidden="1" x14ac:dyDescent="0.25">
      <c r="A258" s="32">
        <v>6324</v>
      </c>
      <c r="B258" s="52" t="s">
        <v>308</v>
      </c>
      <c r="C258" s="131">
        <f t="shared" si="18"/>
        <v>0</v>
      </c>
      <c r="D258" s="231"/>
      <c r="E258" s="414"/>
      <c r="F258" s="376">
        <f t="shared" si="19"/>
        <v>0</v>
      </c>
      <c r="G258" s="231"/>
      <c r="H258" s="232"/>
      <c r="I258" s="114">
        <f t="shared" si="20"/>
        <v>0</v>
      </c>
      <c r="J258" s="231"/>
      <c r="K258" s="232"/>
      <c r="L258" s="114">
        <f t="shared" si="21"/>
        <v>0</v>
      </c>
      <c r="M258" s="179"/>
      <c r="N258" s="55"/>
      <c r="O258" s="114">
        <f t="shared" si="22"/>
        <v>0</v>
      </c>
      <c r="P258" s="208"/>
      <c r="R258" s="171"/>
      <c r="S258" s="171"/>
      <c r="T258" s="171"/>
    </row>
    <row r="259" spans="1:20" ht="24" hidden="1" x14ac:dyDescent="0.25">
      <c r="A259" s="141">
        <v>6330</v>
      </c>
      <c r="B259" s="142" t="s">
        <v>251</v>
      </c>
      <c r="C259" s="131">
        <f t="shared" si="18"/>
        <v>0</v>
      </c>
      <c r="D259" s="302"/>
      <c r="E259" s="501"/>
      <c r="F259" s="386">
        <f t="shared" si="19"/>
        <v>0</v>
      </c>
      <c r="G259" s="302"/>
      <c r="H259" s="303"/>
      <c r="I259" s="300">
        <f t="shared" si="20"/>
        <v>0</v>
      </c>
      <c r="J259" s="302"/>
      <c r="K259" s="303"/>
      <c r="L259" s="300">
        <f t="shared" si="21"/>
        <v>0</v>
      </c>
      <c r="M259" s="124"/>
      <c r="N259" s="123"/>
      <c r="O259" s="300">
        <f t="shared" si="22"/>
        <v>0</v>
      </c>
      <c r="P259" s="301"/>
      <c r="R259" s="171"/>
      <c r="S259" s="171"/>
      <c r="T259" s="171"/>
    </row>
    <row r="260" spans="1:20" hidden="1" x14ac:dyDescent="0.25">
      <c r="A260" s="108">
        <v>6360</v>
      </c>
      <c r="B260" s="57" t="s">
        <v>252</v>
      </c>
      <c r="C260" s="131">
        <f t="shared" si="18"/>
        <v>0</v>
      </c>
      <c r="D260" s="237"/>
      <c r="E260" s="415"/>
      <c r="F260" s="311">
        <f t="shared" si="19"/>
        <v>0</v>
      </c>
      <c r="G260" s="237"/>
      <c r="H260" s="238"/>
      <c r="I260" s="110">
        <f t="shared" si="20"/>
        <v>0</v>
      </c>
      <c r="J260" s="237"/>
      <c r="K260" s="238"/>
      <c r="L260" s="110">
        <f t="shared" si="21"/>
        <v>0</v>
      </c>
      <c r="M260" s="121"/>
      <c r="N260" s="60"/>
      <c r="O260" s="110">
        <f t="shared" si="22"/>
        <v>0</v>
      </c>
      <c r="P260" s="213"/>
      <c r="R260" s="171"/>
      <c r="S260" s="171"/>
      <c r="T260" s="171"/>
    </row>
    <row r="261" spans="1:20" ht="36" hidden="1" x14ac:dyDescent="0.25">
      <c r="A261" s="44">
        <v>6400</v>
      </c>
      <c r="B261" s="103" t="s">
        <v>253</v>
      </c>
      <c r="C261" s="45">
        <f t="shared" si="18"/>
        <v>0</v>
      </c>
      <c r="D261" s="227">
        <f>SUM(D262,D266)</f>
        <v>0</v>
      </c>
      <c r="E261" s="412">
        <f>SUM(E262,E266)</f>
        <v>0</v>
      </c>
      <c r="F261" s="375">
        <f t="shared" si="19"/>
        <v>0</v>
      </c>
      <c r="G261" s="227">
        <f>SUM(G262,G266)</f>
        <v>0</v>
      </c>
      <c r="H261" s="104">
        <f>SUM(H262,H266)</f>
        <v>0</v>
      </c>
      <c r="I261" s="112">
        <f t="shared" si="20"/>
        <v>0</v>
      </c>
      <c r="J261" s="227">
        <f>SUM(J262,J266)</f>
        <v>0</v>
      </c>
      <c r="K261" s="104">
        <f>SUM(K262,K266)</f>
        <v>0</v>
      </c>
      <c r="L261" s="112">
        <f t="shared" si="21"/>
        <v>0</v>
      </c>
      <c r="M261" s="173">
        <f>SUM(M262,M266)</f>
        <v>0</v>
      </c>
      <c r="N261" s="158">
        <f>SUM(N262,N266)</f>
        <v>0</v>
      </c>
      <c r="O261" s="159">
        <f t="shared" si="22"/>
        <v>0</v>
      </c>
      <c r="P261" s="294"/>
      <c r="R261" s="171"/>
      <c r="S261" s="171"/>
      <c r="T261" s="171"/>
    </row>
    <row r="262" spans="1:20" ht="24" hidden="1" x14ac:dyDescent="0.25">
      <c r="A262" s="164">
        <v>6410</v>
      </c>
      <c r="B262" s="52" t="s">
        <v>254</v>
      </c>
      <c r="C262" s="135">
        <f t="shared" si="18"/>
        <v>0</v>
      </c>
      <c r="D262" s="291">
        <f>SUM(D263:D265)</f>
        <v>0</v>
      </c>
      <c r="E262" s="136">
        <f>SUM(E263:E265)</f>
        <v>0</v>
      </c>
      <c r="F262" s="376">
        <f t="shared" si="19"/>
        <v>0</v>
      </c>
      <c r="G262" s="291">
        <f>SUM(G263:G265)</f>
        <v>0</v>
      </c>
      <c r="H262" s="292">
        <f>SUM(H263:H265)</f>
        <v>0</v>
      </c>
      <c r="I262" s="114">
        <f t="shared" si="20"/>
        <v>0</v>
      </c>
      <c r="J262" s="291">
        <f>SUM(J263:J265)</f>
        <v>0</v>
      </c>
      <c r="K262" s="292">
        <f>SUM(K263:K265)</f>
        <v>0</v>
      </c>
      <c r="L262" s="114">
        <f t="shared" si="21"/>
        <v>0</v>
      </c>
      <c r="M262" s="168">
        <f>SUM(M263:M265)</f>
        <v>0</v>
      </c>
      <c r="N262" s="298">
        <f>SUM(N263:N265)</f>
        <v>0</v>
      </c>
      <c r="O262" s="244">
        <f t="shared" si="22"/>
        <v>0</v>
      </c>
      <c r="P262" s="246"/>
      <c r="R262" s="171"/>
      <c r="S262" s="171"/>
      <c r="T262" s="171"/>
    </row>
    <row r="263" spans="1:20" hidden="1" x14ac:dyDescent="0.25">
      <c r="A263" s="36">
        <v>6411</v>
      </c>
      <c r="B263" s="144" t="s">
        <v>255</v>
      </c>
      <c r="C263" s="137">
        <f t="shared" si="18"/>
        <v>0</v>
      </c>
      <c r="D263" s="237"/>
      <c r="E263" s="415"/>
      <c r="F263" s="311">
        <f t="shared" si="19"/>
        <v>0</v>
      </c>
      <c r="G263" s="237"/>
      <c r="H263" s="238"/>
      <c r="I263" s="110">
        <f t="shared" si="20"/>
        <v>0</v>
      </c>
      <c r="J263" s="237"/>
      <c r="K263" s="238"/>
      <c r="L263" s="110">
        <f t="shared" si="21"/>
        <v>0</v>
      </c>
      <c r="M263" s="121"/>
      <c r="N263" s="60"/>
      <c r="O263" s="110">
        <f t="shared" si="22"/>
        <v>0</v>
      </c>
      <c r="P263" s="213"/>
      <c r="R263" s="171"/>
      <c r="S263" s="171"/>
      <c r="T263" s="171"/>
    </row>
    <row r="264" spans="1:20" ht="36" hidden="1" x14ac:dyDescent="0.25">
      <c r="A264" s="36">
        <v>6412</v>
      </c>
      <c r="B264" s="57" t="s">
        <v>256</v>
      </c>
      <c r="C264" s="137">
        <f t="shared" si="18"/>
        <v>0</v>
      </c>
      <c r="D264" s="237"/>
      <c r="E264" s="415"/>
      <c r="F264" s="311">
        <f t="shared" si="19"/>
        <v>0</v>
      </c>
      <c r="G264" s="237"/>
      <c r="H264" s="238"/>
      <c r="I264" s="110">
        <f t="shared" si="20"/>
        <v>0</v>
      </c>
      <c r="J264" s="237"/>
      <c r="K264" s="238"/>
      <c r="L264" s="110">
        <f t="shared" si="21"/>
        <v>0</v>
      </c>
      <c r="M264" s="121"/>
      <c r="N264" s="60"/>
      <c r="O264" s="110">
        <f t="shared" si="22"/>
        <v>0</v>
      </c>
      <c r="P264" s="213"/>
      <c r="R264" s="171"/>
      <c r="S264" s="171"/>
      <c r="T264" s="171"/>
    </row>
    <row r="265" spans="1:20" ht="36" hidden="1" x14ac:dyDescent="0.25">
      <c r="A265" s="36">
        <v>6419</v>
      </c>
      <c r="B265" s="57" t="s">
        <v>257</v>
      </c>
      <c r="C265" s="137">
        <f t="shared" si="18"/>
        <v>0</v>
      </c>
      <c r="D265" s="237"/>
      <c r="E265" s="415"/>
      <c r="F265" s="311">
        <f t="shared" si="19"/>
        <v>0</v>
      </c>
      <c r="G265" s="237"/>
      <c r="H265" s="238"/>
      <c r="I265" s="110">
        <f t="shared" si="20"/>
        <v>0</v>
      </c>
      <c r="J265" s="237"/>
      <c r="K265" s="238"/>
      <c r="L265" s="110">
        <f t="shared" si="21"/>
        <v>0</v>
      </c>
      <c r="M265" s="121"/>
      <c r="N265" s="60"/>
      <c r="O265" s="110">
        <f t="shared" si="22"/>
        <v>0</v>
      </c>
      <c r="P265" s="213"/>
      <c r="R265" s="171"/>
      <c r="S265" s="171"/>
      <c r="T265" s="171"/>
    </row>
    <row r="266" spans="1:20" ht="36" hidden="1" x14ac:dyDescent="0.25">
      <c r="A266" s="108">
        <v>6420</v>
      </c>
      <c r="B266" s="57" t="s">
        <v>258</v>
      </c>
      <c r="C266" s="137">
        <f t="shared" si="18"/>
        <v>0</v>
      </c>
      <c r="D266" s="288">
        <f>SUM(D267:D270)</f>
        <v>0</v>
      </c>
      <c r="E266" s="137">
        <f>SUM(E267:E270)</f>
        <v>0</v>
      </c>
      <c r="F266" s="311">
        <f t="shared" si="19"/>
        <v>0</v>
      </c>
      <c r="G266" s="288">
        <f>SUM(G267:G270)</f>
        <v>0</v>
      </c>
      <c r="H266" s="115">
        <f>SUM(H267:H270)</f>
        <v>0</v>
      </c>
      <c r="I266" s="110">
        <f t="shared" si="20"/>
        <v>0</v>
      </c>
      <c r="J266" s="288">
        <f>SUM(J267:J270)</f>
        <v>0</v>
      </c>
      <c r="K266" s="115">
        <f>SUM(K267:K270)</f>
        <v>0</v>
      </c>
      <c r="L266" s="110">
        <f t="shared" si="21"/>
        <v>0</v>
      </c>
      <c r="M266" s="131">
        <f>SUM(M267:M270)</f>
        <v>0</v>
      </c>
      <c r="N266" s="109">
        <f>SUM(N267:N270)</f>
        <v>0</v>
      </c>
      <c r="O266" s="110">
        <f t="shared" si="22"/>
        <v>0</v>
      </c>
      <c r="P266" s="213"/>
      <c r="R266" s="171"/>
      <c r="S266" s="171"/>
      <c r="T266" s="171"/>
    </row>
    <row r="267" spans="1:20" hidden="1" x14ac:dyDescent="0.25">
      <c r="A267" s="36">
        <v>6421</v>
      </c>
      <c r="B267" s="57" t="s">
        <v>259</v>
      </c>
      <c r="C267" s="137">
        <f t="shared" si="18"/>
        <v>0</v>
      </c>
      <c r="D267" s="237"/>
      <c r="E267" s="415"/>
      <c r="F267" s="311">
        <f t="shared" si="19"/>
        <v>0</v>
      </c>
      <c r="G267" s="237"/>
      <c r="H267" s="238"/>
      <c r="I267" s="110">
        <f t="shared" si="20"/>
        <v>0</v>
      </c>
      <c r="J267" s="237"/>
      <c r="K267" s="238"/>
      <c r="L267" s="110">
        <f t="shared" si="21"/>
        <v>0</v>
      </c>
      <c r="M267" s="121"/>
      <c r="N267" s="60"/>
      <c r="O267" s="110">
        <f t="shared" si="22"/>
        <v>0</v>
      </c>
      <c r="P267" s="213"/>
      <c r="R267" s="171"/>
      <c r="S267" s="171"/>
      <c r="T267" s="171"/>
    </row>
    <row r="268" spans="1:20" hidden="1" x14ac:dyDescent="0.25">
      <c r="A268" s="36">
        <v>6422</v>
      </c>
      <c r="B268" s="57" t="s">
        <v>260</v>
      </c>
      <c r="C268" s="137">
        <f t="shared" si="18"/>
        <v>0</v>
      </c>
      <c r="D268" s="237"/>
      <c r="E268" s="415"/>
      <c r="F268" s="311">
        <f t="shared" si="19"/>
        <v>0</v>
      </c>
      <c r="G268" s="237"/>
      <c r="H268" s="238"/>
      <c r="I268" s="110">
        <f t="shared" si="20"/>
        <v>0</v>
      </c>
      <c r="J268" s="237"/>
      <c r="K268" s="238"/>
      <c r="L268" s="110">
        <f t="shared" si="21"/>
        <v>0</v>
      </c>
      <c r="M268" s="121"/>
      <c r="N268" s="60"/>
      <c r="O268" s="110">
        <f t="shared" si="22"/>
        <v>0</v>
      </c>
      <c r="P268" s="213"/>
      <c r="R268" s="171"/>
      <c r="S268" s="171"/>
      <c r="T268" s="171"/>
    </row>
    <row r="269" spans="1:20" ht="24" hidden="1" x14ac:dyDescent="0.25">
      <c r="A269" s="36">
        <v>6423</v>
      </c>
      <c r="B269" s="57" t="s">
        <v>261</v>
      </c>
      <c r="C269" s="137">
        <f t="shared" si="18"/>
        <v>0</v>
      </c>
      <c r="D269" s="237"/>
      <c r="E269" s="415"/>
      <c r="F269" s="311">
        <f t="shared" si="19"/>
        <v>0</v>
      </c>
      <c r="G269" s="237"/>
      <c r="H269" s="238"/>
      <c r="I269" s="110">
        <f t="shared" si="20"/>
        <v>0</v>
      </c>
      <c r="J269" s="237"/>
      <c r="K269" s="238"/>
      <c r="L269" s="110">
        <f t="shared" si="21"/>
        <v>0</v>
      </c>
      <c r="M269" s="121"/>
      <c r="N269" s="60"/>
      <c r="O269" s="110">
        <f t="shared" si="22"/>
        <v>0</v>
      </c>
      <c r="P269" s="213"/>
      <c r="R269" s="171"/>
      <c r="S269" s="171"/>
      <c r="T269" s="171"/>
    </row>
    <row r="270" spans="1:20" ht="36" hidden="1" x14ac:dyDescent="0.25">
      <c r="A270" s="36">
        <v>6424</v>
      </c>
      <c r="B270" s="57" t="s">
        <v>262</v>
      </c>
      <c r="C270" s="137">
        <f t="shared" si="18"/>
        <v>0</v>
      </c>
      <c r="D270" s="237"/>
      <c r="E270" s="415"/>
      <c r="F270" s="311">
        <f t="shared" si="19"/>
        <v>0</v>
      </c>
      <c r="G270" s="237"/>
      <c r="H270" s="238"/>
      <c r="I270" s="110">
        <f t="shared" si="20"/>
        <v>0</v>
      </c>
      <c r="J270" s="237"/>
      <c r="K270" s="238"/>
      <c r="L270" s="110">
        <f t="shared" si="21"/>
        <v>0</v>
      </c>
      <c r="M270" s="121"/>
      <c r="N270" s="60"/>
      <c r="O270" s="110">
        <f t="shared" si="22"/>
        <v>0</v>
      </c>
      <c r="P270" s="213"/>
      <c r="R270" s="171"/>
      <c r="S270" s="171"/>
      <c r="T270" s="171"/>
    </row>
    <row r="271" spans="1:20" ht="36" hidden="1" x14ac:dyDescent="0.25">
      <c r="A271" s="147">
        <v>7000</v>
      </c>
      <c r="B271" s="147" t="s">
        <v>263</v>
      </c>
      <c r="C271" s="149">
        <f t="shared" si="18"/>
        <v>0</v>
      </c>
      <c r="D271" s="312">
        <f>SUM(D272,D282)</f>
        <v>0</v>
      </c>
      <c r="E271" s="669">
        <f>SUM(E272,E282)</f>
        <v>0</v>
      </c>
      <c r="F271" s="388">
        <f t="shared" si="19"/>
        <v>0</v>
      </c>
      <c r="G271" s="312">
        <f>SUM(G272,G282)</f>
        <v>0</v>
      </c>
      <c r="H271" s="314">
        <f>SUM(H272,H282)</f>
        <v>0</v>
      </c>
      <c r="I271" s="315">
        <f t="shared" si="20"/>
        <v>0</v>
      </c>
      <c r="J271" s="312">
        <f>SUM(J272,J282)</f>
        <v>0</v>
      </c>
      <c r="K271" s="314">
        <f>SUM(K272,K282)</f>
        <v>0</v>
      </c>
      <c r="L271" s="315">
        <f t="shared" si="21"/>
        <v>0</v>
      </c>
      <c r="M271" s="316">
        <f>SUM(M272,M282)</f>
        <v>0</v>
      </c>
      <c r="N271" s="317">
        <f>SUM(N272,N282)</f>
        <v>0</v>
      </c>
      <c r="O271" s="318">
        <f t="shared" si="22"/>
        <v>0</v>
      </c>
      <c r="P271" s="367"/>
      <c r="R271" s="171"/>
      <c r="S271" s="171"/>
      <c r="T271" s="171"/>
    </row>
    <row r="272" spans="1:20" ht="24" hidden="1" x14ac:dyDescent="0.25">
      <c r="A272" s="44">
        <v>7200</v>
      </c>
      <c r="B272" s="103" t="s">
        <v>264</v>
      </c>
      <c r="C272" s="45">
        <f t="shared" si="18"/>
        <v>0</v>
      </c>
      <c r="D272" s="227">
        <f>SUM(D273,D274,D277,D278,D281)</f>
        <v>0</v>
      </c>
      <c r="E272" s="412">
        <f>SUM(E273,E274,E277,E278,E281)</f>
        <v>0</v>
      </c>
      <c r="F272" s="375">
        <f t="shared" si="19"/>
        <v>0</v>
      </c>
      <c r="G272" s="227">
        <f>SUM(G273,G274,G277,G278,G281)</f>
        <v>0</v>
      </c>
      <c r="H272" s="104">
        <f>SUM(H273,H274,H277,H278,H281)</f>
        <v>0</v>
      </c>
      <c r="I272" s="112">
        <f t="shared" si="20"/>
        <v>0</v>
      </c>
      <c r="J272" s="227">
        <f>SUM(J273,J274,J277,J278,J281)</f>
        <v>0</v>
      </c>
      <c r="K272" s="104">
        <f>SUM(K273,K274,K277,K278,K281)</f>
        <v>0</v>
      </c>
      <c r="L272" s="112">
        <f t="shared" si="21"/>
        <v>0</v>
      </c>
      <c r="M272" s="134">
        <f>SUM(M273,M274,M277,M278,M281)</f>
        <v>0</v>
      </c>
      <c r="N272" s="126">
        <f>SUM(N273,N274,N277,N278,N281)</f>
        <v>0</v>
      </c>
      <c r="O272" s="284">
        <f t="shared" si="22"/>
        <v>0</v>
      </c>
      <c r="P272" s="285"/>
      <c r="R272" s="171"/>
      <c r="S272" s="171"/>
      <c r="T272" s="171"/>
    </row>
    <row r="273" spans="1:20" ht="24" hidden="1" x14ac:dyDescent="0.25">
      <c r="A273" s="164">
        <v>7210</v>
      </c>
      <c r="B273" s="52" t="s">
        <v>265</v>
      </c>
      <c r="C273" s="53">
        <f t="shared" si="18"/>
        <v>0</v>
      </c>
      <c r="D273" s="231"/>
      <c r="E273" s="414"/>
      <c r="F273" s="376">
        <f t="shared" si="19"/>
        <v>0</v>
      </c>
      <c r="G273" s="231"/>
      <c r="H273" s="232"/>
      <c r="I273" s="114">
        <f t="shared" si="20"/>
        <v>0</v>
      </c>
      <c r="J273" s="231"/>
      <c r="K273" s="232"/>
      <c r="L273" s="114">
        <f t="shared" si="21"/>
        <v>0</v>
      </c>
      <c r="M273" s="179"/>
      <c r="N273" s="55"/>
      <c r="O273" s="114">
        <f t="shared" si="22"/>
        <v>0</v>
      </c>
      <c r="P273" s="208"/>
      <c r="R273" s="171"/>
      <c r="S273" s="171"/>
      <c r="T273" s="171"/>
    </row>
    <row r="274" spans="1:20" s="146" customFormat="1" ht="36" hidden="1" x14ac:dyDescent="0.25">
      <c r="A274" s="108">
        <v>7220</v>
      </c>
      <c r="B274" s="57" t="s">
        <v>266</v>
      </c>
      <c r="C274" s="58">
        <f t="shared" si="18"/>
        <v>0</v>
      </c>
      <c r="D274" s="288">
        <f>SUM(D275:D276)</f>
        <v>0</v>
      </c>
      <c r="E274" s="137">
        <f>SUM(E275:E276)</f>
        <v>0</v>
      </c>
      <c r="F274" s="311">
        <f t="shared" si="19"/>
        <v>0</v>
      </c>
      <c r="G274" s="288">
        <f>SUM(G275:G276)</f>
        <v>0</v>
      </c>
      <c r="H274" s="115">
        <f>SUM(H275:H276)</f>
        <v>0</v>
      </c>
      <c r="I274" s="110">
        <f t="shared" si="20"/>
        <v>0</v>
      </c>
      <c r="J274" s="288">
        <f>SUM(J275:J276)</f>
        <v>0</v>
      </c>
      <c r="K274" s="115">
        <f>SUM(K275:K276)</f>
        <v>0</v>
      </c>
      <c r="L274" s="110">
        <f t="shared" si="21"/>
        <v>0</v>
      </c>
      <c r="M274" s="131">
        <f>SUM(M275:M276)</f>
        <v>0</v>
      </c>
      <c r="N274" s="109">
        <f>SUM(N275:N276)</f>
        <v>0</v>
      </c>
      <c r="O274" s="110">
        <f t="shared" si="22"/>
        <v>0</v>
      </c>
      <c r="P274" s="213"/>
      <c r="R274" s="171"/>
      <c r="S274" s="171"/>
      <c r="T274" s="171"/>
    </row>
    <row r="275" spans="1:20" s="146" customFormat="1" ht="36" hidden="1" x14ac:dyDescent="0.25">
      <c r="A275" s="36">
        <v>7221</v>
      </c>
      <c r="B275" s="57" t="s">
        <v>267</v>
      </c>
      <c r="C275" s="58">
        <f t="shared" si="18"/>
        <v>0</v>
      </c>
      <c r="D275" s="237"/>
      <c r="E275" s="415"/>
      <c r="F275" s="311">
        <f t="shared" si="19"/>
        <v>0</v>
      </c>
      <c r="G275" s="237"/>
      <c r="H275" s="238"/>
      <c r="I275" s="110">
        <f t="shared" si="20"/>
        <v>0</v>
      </c>
      <c r="J275" s="237"/>
      <c r="K275" s="238"/>
      <c r="L275" s="110">
        <f t="shared" si="21"/>
        <v>0</v>
      </c>
      <c r="M275" s="121"/>
      <c r="N275" s="60"/>
      <c r="O275" s="110">
        <f t="shared" si="22"/>
        <v>0</v>
      </c>
      <c r="P275" s="213"/>
      <c r="R275" s="171"/>
      <c r="S275" s="171"/>
      <c r="T275" s="171"/>
    </row>
    <row r="276" spans="1:20" s="146" customFormat="1" ht="36" hidden="1" x14ac:dyDescent="0.25">
      <c r="A276" s="36">
        <v>7222</v>
      </c>
      <c r="B276" s="57" t="s">
        <v>268</v>
      </c>
      <c r="C276" s="58">
        <f t="shared" si="18"/>
        <v>0</v>
      </c>
      <c r="D276" s="237"/>
      <c r="E276" s="415"/>
      <c r="F276" s="311">
        <f t="shared" si="19"/>
        <v>0</v>
      </c>
      <c r="G276" s="237"/>
      <c r="H276" s="238"/>
      <c r="I276" s="110">
        <f t="shared" si="20"/>
        <v>0</v>
      </c>
      <c r="J276" s="237"/>
      <c r="K276" s="238"/>
      <c r="L276" s="110">
        <f t="shared" si="21"/>
        <v>0</v>
      </c>
      <c r="M276" s="121"/>
      <c r="N276" s="60"/>
      <c r="O276" s="110">
        <f t="shared" si="22"/>
        <v>0</v>
      </c>
      <c r="P276" s="213"/>
      <c r="R276" s="171"/>
      <c r="S276" s="171"/>
      <c r="T276" s="171"/>
    </row>
    <row r="277" spans="1:20" s="146" customFormat="1" ht="24" hidden="1" x14ac:dyDescent="0.25">
      <c r="A277" s="108">
        <v>7230</v>
      </c>
      <c r="B277" s="57" t="s">
        <v>269</v>
      </c>
      <c r="C277" s="58">
        <f t="shared" si="18"/>
        <v>0</v>
      </c>
      <c r="D277" s="237"/>
      <c r="E277" s="415"/>
      <c r="F277" s="311">
        <f t="shared" si="19"/>
        <v>0</v>
      </c>
      <c r="G277" s="237"/>
      <c r="H277" s="238"/>
      <c r="I277" s="110">
        <f t="shared" si="20"/>
        <v>0</v>
      </c>
      <c r="J277" s="237"/>
      <c r="K277" s="238"/>
      <c r="L277" s="110">
        <f t="shared" si="21"/>
        <v>0</v>
      </c>
      <c r="M277" s="121"/>
      <c r="N277" s="60"/>
      <c r="O277" s="110">
        <f t="shared" si="22"/>
        <v>0</v>
      </c>
      <c r="P277" s="213"/>
      <c r="R277" s="171"/>
      <c r="S277" s="171"/>
      <c r="T277" s="171"/>
    </row>
    <row r="278" spans="1:20" ht="24" hidden="1" x14ac:dyDescent="0.25">
      <c r="A278" s="108">
        <v>7240</v>
      </c>
      <c r="B278" s="57" t="s">
        <v>270</v>
      </c>
      <c r="C278" s="58">
        <f t="shared" si="18"/>
        <v>0</v>
      </c>
      <c r="D278" s="288">
        <f>SUM(D279:D280)</f>
        <v>0</v>
      </c>
      <c r="E278" s="137">
        <f>SUM(E279:E280)</f>
        <v>0</v>
      </c>
      <c r="F278" s="311">
        <f t="shared" si="19"/>
        <v>0</v>
      </c>
      <c r="G278" s="288">
        <f>SUM(G279:G280)</f>
        <v>0</v>
      </c>
      <c r="H278" s="115">
        <f>SUM(H279:H280)</f>
        <v>0</v>
      </c>
      <c r="I278" s="110">
        <f t="shared" si="20"/>
        <v>0</v>
      </c>
      <c r="J278" s="288">
        <f>SUM(J279:J280)</f>
        <v>0</v>
      </c>
      <c r="K278" s="115">
        <f>SUM(K279:K280)</f>
        <v>0</v>
      </c>
      <c r="L278" s="110">
        <f t="shared" si="21"/>
        <v>0</v>
      </c>
      <c r="M278" s="131">
        <f>SUM(M279:M280)</f>
        <v>0</v>
      </c>
      <c r="N278" s="109">
        <f>SUM(N279:N280)</f>
        <v>0</v>
      </c>
      <c r="O278" s="110">
        <f>SUM(O279:O280)</f>
        <v>0</v>
      </c>
      <c r="P278" s="213"/>
      <c r="R278" s="171"/>
      <c r="S278" s="171"/>
      <c r="T278" s="171"/>
    </row>
    <row r="279" spans="1:20" ht="48" hidden="1" x14ac:dyDescent="0.25">
      <c r="A279" s="36">
        <v>7245</v>
      </c>
      <c r="B279" s="57" t="s">
        <v>271</v>
      </c>
      <c r="C279" s="58">
        <f t="shared" si="18"/>
        <v>0</v>
      </c>
      <c r="D279" s="237"/>
      <c r="E279" s="415"/>
      <c r="F279" s="311">
        <f t="shared" si="19"/>
        <v>0</v>
      </c>
      <c r="G279" s="237"/>
      <c r="H279" s="238"/>
      <c r="I279" s="110">
        <f t="shared" si="20"/>
        <v>0</v>
      </c>
      <c r="J279" s="237"/>
      <c r="K279" s="238"/>
      <c r="L279" s="110">
        <f t="shared" si="21"/>
        <v>0</v>
      </c>
      <c r="M279" s="121"/>
      <c r="N279" s="60"/>
      <c r="O279" s="110">
        <f t="shared" ref="O279:O299" si="23">M279+N279</f>
        <v>0</v>
      </c>
      <c r="P279" s="213"/>
      <c r="R279" s="171"/>
      <c r="S279" s="171"/>
      <c r="T279" s="171"/>
    </row>
    <row r="280" spans="1:20" ht="96" hidden="1" x14ac:dyDescent="0.25">
      <c r="A280" s="36">
        <v>7246</v>
      </c>
      <c r="B280" s="57" t="s">
        <v>272</v>
      </c>
      <c r="C280" s="58">
        <f t="shared" si="18"/>
        <v>0</v>
      </c>
      <c r="D280" s="237"/>
      <c r="E280" s="415"/>
      <c r="F280" s="311">
        <f t="shared" si="19"/>
        <v>0</v>
      </c>
      <c r="G280" s="237"/>
      <c r="H280" s="238"/>
      <c r="I280" s="110">
        <f t="shared" si="20"/>
        <v>0</v>
      </c>
      <c r="J280" s="237"/>
      <c r="K280" s="238"/>
      <c r="L280" s="110">
        <f t="shared" si="21"/>
        <v>0</v>
      </c>
      <c r="M280" s="121"/>
      <c r="N280" s="60"/>
      <c r="O280" s="110">
        <f t="shared" si="23"/>
        <v>0</v>
      </c>
      <c r="P280" s="213"/>
      <c r="R280" s="171"/>
      <c r="S280" s="171"/>
      <c r="T280" s="171"/>
    </row>
    <row r="281" spans="1:20" ht="24" hidden="1" x14ac:dyDescent="0.25">
      <c r="A281" s="108">
        <v>7260</v>
      </c>
      <c r="B281" s="57" t="s">
        <v>273</v>
      </c>
      <c r="C281" s="58">
        <f t="shared" si="18"/>
        <v>0</v>
      </c>
      <c r="D281" s="231"/>
      <c r="E281" s="414"/>
      <c r="F281" s="376">
        <f t="shared" si="19"/>
        <v>0</v>
      </c>
      <c r="G281" s="231"/>
      <c r="H281" s="232"/>
      <c r="I281" s="114">
        <f t="shared" si="20"/>
        <v>0</v>
      </c>
      <c r="J281" s="231"/>
      <c r="K281" s="232"/>
      <c r="L281" s="114">
        <f t="shared" si="21"/>
        <v>0</v>
      </c>
      <c r="M281" s="179"/>
      <c r="N281" s="55"/>
      <c r="O281" s="114">
        <f t="shared" si="23"/>
        <v>0</v>
      </c>
      <c r="P281" s="208"/>
      <c r="R281" s="171"/>
      <c r="S281" s="171"/>
      <c r="T281" s="171"/>
    </row>
    <row r="282" spans="1:20" hidden="1" x14ac:dyDescent="0.25">
      <c r="A282" s="44">
        <v>7700</v>
      </c>
      <c r="B282" s="103" t="s">
        <v>302</v>
      </c>
      <c r="C282" s="157">
        <f t="shared" si="18"/>
        <v>0</v>
      </c>
      <c r="D282" s="319">
        <f>D283</f>
        <v>0</v>
      </c>
      <c r="E282" s="523">
        <f>SUM(E283)</f>
        <v>0</v>
      </c>
      <c r="F282" s="293">
        <f t="shared" si="19"/>
        <v>0</v>
      </c>
      <c r="G282" s="319">
        <f>G283</f>
        <v>0</v>
      </c>
      <c r="H282" s="321">
        <f>SUM(H283)</f>
        <v>0</v>
      </c>
      <c r="I282" s="159">
        <f t="shared" si="20"/>
        <v>0</v>
      </c>
      <c r="J282" s="319">
        <f>J283</f>
        <v>0</v>
      </c>
      <c r="K282" s="321">
        <f>SUM(K283)</f>
        <v>0</v>
      </c>
      <c r="L282" s="159">
        <f t="shared" si="21"/>
        <v>0</v>
      </c>
      <c r="M282" s="173">
        <f>SUM(M283)</f>
        <v>0</v>
      </c>
      <c r="N282" s="158">
        <f>SUM(N283)</f>
        <v>0</v>
      </c>
      <c r="O282" s="159">
        <f t="shared" si="23"/>
        <v>0</v>
      </c>
      <c r="P282" s="294"/>
      <c r="R282" s="171"/>
      <c r="S282" s="171"/>
      <c r="T282" s="171"/>
    </row>
    <row r="283" spans="1:20" hidden="1" x14ac:dyDescent="0.25">
      <c r="A283" s="62">
        <v>7720</v>
      </c>
      <c r="B283" s="63" t="s">
        <v>303</v>
      </c>
      <c r="C283" s="322">
        <f t="shared" si="18"/>
        <v>0</v>
      </c>
      <c r="D283" s="242"/>
      <c r="E283" s="453"/>
      <c r="F283" s="322">
        <f t="shared" si="19"/>
        <v>0</v>
      </c>
      <c r="G283" s="242"/>
      <c r="H283" s="243"/>
      <c r="I283" s="244">
        <f t="shared" si="20"/>
        <v>0</v>
      </c>
      <c r="J283" s="242"/>
      <c r="K283" s="243"/>
      <c r="L283" s="244">
        <f t="shared" si="21"/>
        <v>0</v>
      </c>
      <c r="M283" s="180"/>
      <c r="N283" s="66"/>
      <c r="O283" s="244">
        <f t="shared" si="23"/>
        <v>0</v>
      </c>
      <c r="P283" s="246"/>
      <c r="R283" s="171"/>
      <c r="S283" s="171"/>
      <c r="T283" s="171"/>
    </row>
    <row r="284" spans="1:20" hidden="1" x14ac:dyDescent="0.25">
      <c r="A284" s="151"/>
      <c r="B284" s="78" t="s">
        <v>274</v>
      </c>
      <c r="C284" s="53">
        <f t="shared" si="18"/>
        <v>0</v>
      </c>
      <c r="D284" s="127">
        <f>SUM(D285:D286)</f>
        <v>0</v>
      </c>
      <c r="E284" s="413">
        <f>SUM(E285:E286)</f>
        <v>0</v>
      </c>
      <c r="F284" s="380">
        <f t="shared" si="19"/>
        <v>0</v>
      </c>
      <c r="G284" s="127">
        <f>SUM(G285:G286)</f>
        <v>0</v>
      </c>
      <c r="H284" s="172">
        <f>SUM(H285:H286)</f>
        <v>0</v>
      </c>
      <c r="I284" s="107">
        <f t="shared" si="20"/>
        <v>0</v>
      </c>
      <c r="J284" s="127">
        <f>SUM(J285:J286)</f>
        <v>0</v>
      </c>
      <c r="K284" s="172">
        <f>SUM(K285:K286)</f>
        <v>0</v>
      </c>
      <c r="L284" s="107">
        <f t="shared" si="21"/>
        <v>0</v>
      </c>
      <c r="M284" s="132">
        <f>SUM(M285:M286)</f>
        <v>0</v>
      </c>
      <c r="N284" s="106">
        <f>SUM(N285:N286)</f>
        <v>0</v>
      </c>
      <c r="O284" s="107">
        <f t="shared" si="23"/>
        <v>0</v>
      </c>
      <c r="P284" s="265"/>
      <c r="R284" s="171"/>
      <c r="S284" s="171"/>
      <c r="T284" s="171"/>
    </row>
    <row r="285" spans="1:20" hidden="1" x14ac:dyDescent="0.25">
      <c r="A285" s="144" t="s">
        <v>275</v>
      </c>
      <c r="B285" s="36" t="s">
        <v>276</v>
      </c>
      <c r="C285" s="311">
        <f t="shared" si="18"/>
        <v>0</v>
      </c>
      <c r="D285" s="237"/>
      <c r="E285" s="415"/>
      <c r="F285" s="311">
        <f t="shared" si="19"/>
        <v>0</v>
      </c>
      <c r="G285" s="237"/>
      <c r="H285" s="238"/>
      <c r="I285" s="110">
        <f t="shared" si="20"/>
        <v>0</v>
      </c>
      <c r="J285" s="237"/>
      <c r="K285" s="238"/>
      <c r="L285" s="110">
        <f t="shared" si="21"/>
        <v>0</v>
      </c>
      <c r="M285" s="121"/>
      <c r="N285" s="60"/>
      <c r="O285" s="110">
        <f t="shared" si="23"/>
        <v>0</v>
      </c>
      <c r="P285" s="213"/>
      <c r="R285" s="171"/>
      <c r="S285" s="171"/>
      <c r="T285" s="171"/>
    </row>
    <row r="286" spans="1:20" ht="24" hidden="1" x14ac:dyDescent="0.25">
      <c r="A286" s="144" t="s">
        <v>277</v>
      </c>
      <c r="B286" s="150" t="s">
        <v>278</v>
      </c>
      <c r="C286" s="53">
        <f t="shared" si="18"/>
        <v>0</v>
      </c>
      <c r="D286" s="231"/>
      <c r="E286" s="414"/>
      <c r="F286" s="376">
        <f t="shared" si="19"/>
        <v>0</v>
      </c>
      <c r="G286" s="231"/>
      <c r="H286" s="232"/>
      <c r="I286" s="114">
        <f t="shared" si="20"/>
        <v>0</v>
      </c>
      <c r="J286" s="231"/>
      <c r="K286" s="232"/>
      <c r="L286" s="114">
        <f t="shared" si="21"/>
        <v>0</v>
      </c>
      <c r="M286" s="179"/>
      <c r="N286" s="55"/>
      <c r="O286" s="114">
        <f t="shared" si="23"/>
        <v>0</v>
      </c>
      <c r="P286" s="208"/>
      <c r="R286" s="171"/>
      <c r="S286" s="171"/>
      <c r="T286" s="171"/>
    </row>
    <row r="287" spans="1:20" x14ac:dyDescent="0.25">
      <c r="A287" s="323"/>
      <c r="B287" s="324" t="s">
        <v>279</v>
      </c>
      <c r="C287" s="325">
        <f t="shared" si="18"/>
        <v>613525</v>
      </c>
      <c r="D287" s="326">
        <f>SUM(D284,D271,D233,D198,D190,D176,D78,D56)</f>
        <v>431845</v>
      </c>
      <c r="E287" s="417">
        <f>SUM(E284,E271,E233,E198,E190,E176,E78,E56)</f>
        <v>0</v>
      </c>
      <c r="F287" s="389">
        <f t="shared" si="19"/>
        <v>431845</v>
      </c>
      <c r="G287" s="326">
        <f>SUM(G284,G271,G233,G198,G190,G176,G78,G56)</f>
        <v>160184</v>
      </c>
      <c r="H287" s="328">
        <f>SUM(H284,H271,H233,H198,H190,H176,H78,H56)</f>
        <v>0</v>
      </c>
      <c r="I287" s="329">
        <f t="shared" si="20"/>
        <v>160184</v>
      </c>
      <c r="J287" s="326">
        <f>SUM(J284,J271,J233,J198,J190,J176,J78,J56)</f>
        <v>21496</v>
      </c>
      <c r="K287" s="328">
        <f>SUM(K284,K271,K233,K198,K190,K176,K78,K56)</f>
        <v>0</v>
      </c>
      <c r="L287" s="329">
        <f t="shared" si="21"/>
        <v>21496</v>
      </c>
      <c r="M287" s="134">
        <f>SUM(M284,M271,M233,M198,M190,M176,M78,M56)</f>
        <v>0</v>
      </c>
      <c r="N287" s="126">
        <f>SUM(N284,N271,N233,N198,N190,N176,N78,N56)</f>
        <v>0</v>
      </c>
      <c r="O287" s="284">
        <f t="shared" si="23"/>
        <v>0</v>
      </c>
      <c r="P287" s="285"/>
      <c r="R287" s="171"/>
      <c r="S287" s="171"/>
      <c r="T287" s="171"/>
    </row>
    <row r="288" spans="1:20" x14ac:dyDescent="0.25">
      <c r="A288" s="349" t="s">
        <v>280</v>
      </c>
      <c r="B288" s="350"/>
      <c r="C288" s="330">
        <f t="shared" si="18"/>
        <v>-2000</v>
      </c>
      <c r="D288" s="331">
        <f>SUM(D28,D29,D45)-D54</f>
        <v>0</v>
      </c>
      <c r="E288" s="337">
        <f>SUM(E28,E29,E45)-E54</f>
        <v>0</v>
      </c>
      <c r="F288" s="390">
        <f t="shared" si="19"/>
        <v>0</v>
      </c>
      <c r="G288" s="331">
        <f>SUM(G28,G29,G45)-G54</f>
        <v>0</v>
      </c>
      <c r="H288" s="334">
        <f>SUM(H28,H29,H45)-H54</f>
        <v>0</v>
      </c>
      <c r="I288" s="335">
        <f t="shared" si="20"/>
        <v>0</v>
      </c>
      <c r="J288" s="331">
        <f>(J30+J46)-J54</f>
        <v>-2000</v>
      </c>
      <c r="K288" s="334">
        <f>(K30+K46)-K54</f>
        <v>0</v>
      </c>
      <c r="L288" s="335">
        <f t="shared" si="21"/>
        <v>-2000</v>
      </c>
      <c r="M288" s="330">
        <f>M48-M54</f>
        <v>0</v>
      </c>
      <c r="N288" s="332">
        <f>N48-N54</f>
        <v>0</v>
      </c>
      <c r="O288" s="335">
        <f t="shared" si="23"/>
        <v>0</v>
      </c>
      <c r="P288" s="336"/>
      <c r="R288" s="171"/>
      <c r="S288" s="171"/>
      <c r="T288" s="171"/>
    </row>
    <row r="289" spans="1:20" s="20" customFormat="1" x14ac:dyDescent="0.25">
      <c r="A289" s="349" t="s">
        <v>281</v>
      </c>
      <c r="B289" s="350"/>
      <c r="C289" s="337">
        <f t="shared" si="18"/>
        <v>2000</v>
      </c>
      <c r="D289" s="331">
        <f>SUM(D290,D291)-D298+D299</f>
        <v>0</v>
      </c>
      <c r="E289" s="337">
        <f>SUM(E290,E291)-E298+E299</f>
        <v>0</v>
      </c>
      <c r="F289" s="390">
        <f t="shared" si="19"/>
        <v>0</v>
      </c>
      <c r="G289" s="331">
        <f>SUM(G290,G291)-G298+G299</f>
        <v>0</v>
      </c>
      <c r="H289" s="334">
        <f>SUM(H290,H291)-H298+H299</f>
        <v>0</v>
      </c>
      <c r="I289" s="335">
        <f t="shared" si="20"/>
        <v>0</v>
      </c>
      <c r="J289" s="331">
        <f>SUM(J290,J291)-J298+J299</f>
        <v>2000</v>
      </c>
      <c r="K289" s="334">
        <f>SUM(K290,K291)-K298+K299</f>
        <v>0</v>
      </c>
      <c r="L289" s="335">
        <f t="shared" si="21"/>
        <v>2000</v>
      </c>
      <c r="M289" s="330">
        <f>SUM(M290,M291)-M298+M299</f>
        <v>0</v>
      </c>
      <c r="N289" s="332">
        <f>SUM(N290,N291)-N298+N299</f>
        <v>0</v>
      </c>
      <c r="O289" s="335">
        <f t="shared" si="23"/>
        <v>0</v>
      </c>
      <c r="P289" s="336"/>
      <c r="R289" s="171"/>
      <c r="S289" s="171"/>
      <c r="T289" s="171"/>
    </row>
    <row r="290" spans="1:20" s="20" customFormat="1" x14ac:dyDescent="0.25">
      <c r="A290" s="338" t="s">
        <v>282</v>
      </c>
      <c r="B290" s="338" t="s">
        <v>283</v>
      </c>
      <c r="C290" s="337">
        <f t="shared" si="18"/>
        <v>2000</v>
      </c>
      <c r="D290" s="331">
        <f>D25-D284</f>
        <v>0</v>
      </c>
      <c r="E290" s="337">
        <f>E25-E284</f>
        <v>0</v>
      </c>
      <c r="F290" s="390">
        <f t="shared" si="19"/>
        <v>0</v>
      </c>
      <c r="G290" s="331">
        <f>G25-G284</f>
        <v>0</v>
      </c>
      <c r="H290" s="334">
        <f>H25-H284</f>
        <v>0</v>
      </c>
      <c r="I290" s="335">
        <f t="shared" si="20"/>
        <v>0</v>
      </c>
      <c r="J290" s="331">
        <f>J25-J284</f>
        <v>2000</v>
      </c>
      <c r="K290" s="334">
        <f>K25-K284</f>
        <v>0</v>
      </c>
      <c r="L290" s="335">
        <f t="shared" si="21"/>
        <v>2000</v>
      </c>
      <c r="M290" s="330">
        <f>M25-M284</f>
        <v>0</v>
      </c>
      <c r="N290" s="332">
        <f>N25-N284</f>
        <v>0</v>
      </c>
      <c r="O290" s="335">
        <f t="shared" si="23"/>
        <v>0</v>
      </c>
      <c r="P290" s="336"/>
      <c r="R290" s="171"/>
      <c r="S290" s="171"/>
      <c r="T290" s="171"/>
    </row>
    <row r="291" spans="1:20" s="20" customFormat="1" hidden="1" x14ac:dyDescent="0.25">
      <c r="A291" s="339" t="s">
        <v>284</v>
      </c>
      <c r="B291" s="339" t="s">
        <v>285</v>
      </c>
      <c r="C291" s="337">
        <f t="shared" si="18"/>
        <v>0</v>
      </c>
      <c r="D291" s="331">
        <f>SUM(D292,D294,D296)-SUM(D293,D295,D297)</f>
        <v>0</v>
      </c>
      <c r="E291" s="337">
        <f>SUM(E292,E294,E296)-SUM(E293,E295,E297)</f>
        <v>0</v>
      </c>
      <c r="F291" s="390">
        <f t="shared" si="19"/>
        <v>0</v>
      </c>
      <c r="G291" s="331">
        <f>SUM(G292,G294,G296)-SUM(G293,G295,G297)</f>
        <v>0</v>
      </c>
      <c r="H291" s="334">
        <f>SUM(H292,H294,H296)-SUM(H293,H295,H297)</f>
        <v>0</v>
      </c>
      <c r="I291" s="335">
        <f t="shared" si="20"/>
        <v>0</v>
      </c>
      <c r="J291" s="331">
        <f>SUM(J292,J294,J296)-SUM(J293,J295,J297)</f>
        <v>0</v>
      </c>
      <c r="K291" s="334">
        <f>SUM(K292,K294,K296)-SUM(K293,K295,K297)</f>
        <v>0</v>
      </c>
      <c r="L291" s="335">
        <f t="shared" si="21"/>
        <v>0</v>
      </c>
      <c r="M291" s="330">
        <f>SUM(M292,M294,M296)-SUM(M293,M295,M297)</f>
        <v>0</v>
      </c>
      <c r="N291" s="332">
        <f>SUM(N292,N294,N296)-SUM(N293,N295,N297)</f>
        <v>0</v>
      </c>
      <c r="O291" s="335">
        <f t="shared" si="23"/>
        <v>0</v>
      </c>
      <c r="P291" s="336"/>
      <c r="R291" s="171"/>
      <c r="S291" s="171"/>
      <c r="T291" s="171"/>
    </row>
    <row r="292" spans="1:20" s="20" customFormat="1" hidden="1" x14ac:dyDescent="0.25">
      <c r="A292" s="151" t="s">
        <v>286</v>
      </c>
      <c r="B292" s="81" t="s">
        <v>287</v>
      </c>
      <c r="C292" s="64">
        <f t="shared" si="18"/>
        <v>0</v>
      </c>
      <c r="D292" s="242"/>
      <c r="E292" s="453"/>
      <c r="F292" s="322">
        <f t="shared" si="19"/>
        <v>0</v>
      </c>
      <c r="G292" s="242"/>
      <c r="H292" s="243"/>
      <c r="I292" s="244">
        <f t="shared" si="20"/>
        <v>0</v>
      </c>
      <c r="J292" s="242"/>
      <c r="K292" s="243"/>
      <c r="L292" s="244">
        <f t="shared" si="21"/>
        <v>0</v>
      </c>
      <c r="M292" s="180"/>
      <c r="N292" s="66"/>
      <c r="O292" s="244">
        <f t="shared" si="23"/>
        <v>0</v>
      </c>
      <c r="P292" s="246"/>
      <c r="R292" s="171"/>
      <c r="S292" s="171"/>
      <c r="T292" s="171"/>
    </row>
    <row r="293" spans="1:20" ht="24" hidden="1" x14ac:dyDescent="0.25">
      <c r="A293" s="144" t="s">
        <v>288</v>
      </c>
      <c r="B293" s="35" t="s">
        <v>289</v>
      </c>
      <c r="C293" s="58">
        <f t="shared" si="18"/>
        <v>0</v>
      </c>
      <c r="D293" s="237"/>
      <c r="E293" s="415"/>
      <c r="F293" s="311">
        <f t="shared" si="19"/>
        <v>0</v>
      </c>
      <c r="G293" s="237"/>
      <c r="H293" s="238"/>
      <c r="I293" s="110">
        <f t="shared" si="20"/>
        <v>0</v>
      </c>
      <c r="J293" s="237"/>
      <c r="K293" s="238"/>
      <c r="L293" s="110">
        <f t="shared" si="21"/>
        <v>0</v>
      </c>
      <c r="M293" s="121"/>
      <c r="N293" s="60"/>
      <c r="O293" s="110">
        <f t="shared" si="23"/>
        <v>0</v>
      </c>
      <c r="P293" s="213"/>
      <c r="R293" s="171"/>
      <c r="S293" s="171"/>
      <c r="T293" s="171"/>
    </row>
    <row r="294" spans="1:20" hidden="1" x14ac:dyDescent="0.25">
      <c r="A294" s="144" t="s">
        <v>290</v>
      </c>
      <c r="B294" s="35" t="s">
        <v>291</v>
      </c>
      <c r="C294" s="58">
        <f t="shared" si="18"/>
        <v>0</v>
      </c>
      <c r="D294" s="237"/>
      <c r="E294" s="415"/>
      <c r="F294" s="311">
        <f t="shared" si="19"/>
        <v>0</v>
      </c>
      <c r="G294" s="237"/>
      <c r="H294" s="238"/>
      <c r="I294" s="110">
        <f t="shared" si="20"/>
        <v>0</v>
      </c>
      <c r="J294" s="237"/>
      <c r="K294" s="238"/>
      <c r="L294" s="110">
        <f t="shared" si="21"/>
        <v>0</v>
      </c>
      <c r="M294" s="121"/>
      <c r="N294" s="60"/>
      <c r="O294" s="110">
        <f t="shared" si="23"/>
        <v>0</v>
      </c>
      <c r="P294" s="213"/>
      <c r="R294" s="171"/>
      <c r="S294" s="171"/>
      <c r="T294" s="171"/>
    </row>
    <row r="295" spans="1:20" ht="24" hidden="1" x14ac:dyDescent="0.25">
      <c r="A295" s="144" t="s">
        <v>292</v>
      </c>
      <c r="B295" s="35" t="s">
        <v>293</v>
      </c>
      <c r="C295" s="58">
        <f t="shared" si="18"/>
        <v>0</v>
      </c>
      <c r="D295" s="237"/>
      <c r="E295" s="415"/>
      <c r="F295" s="311">
        <f t="shared" si="19"/>
        <v>0</v>
      </c>
      <c r="G295" s="237"/>
      <c r="H295" s="238"/>
      <c r="I295" s="110">
        <f t="shared" si="20"/>
        <v>0</v>
      </c>
      <c r="J295" s="237"/>
      <c r="K295" s="238"/>
      <c r="L295" s="110">
        <f t="shared" si="21"/>
        <v>0</v>
      </c>
      <c r="M295" s="121"/>
      <c r="N295" s="60"/>
      <c r="O295" s="110">
        <f t="shared" si="23"/>
        <v>0</v>
      </c>
      <c r="P295" s="213"/>
      <c r="R295" s="171"/>
      <c r="S295" s="171"/>
      <c r="T295" s="171"/>
    </row>
    <row r="296" spans="1:20" hidden="1" x14ac:dyDescent="0.25">
      <c r="A296" s="144" t="s">
        <v>294</v>
      </c>
      <c r="B296" s="35" t="s">
        <v>295</v>
      </c>
      <c r="C296" s="58">
        <f t="shared" si="18"/>
        <v>0</v>
      </c>
      <c r="D296" s="237"/>
      <c r="E296" s="415"/>
      <c r="F296" s="311">
        <f t="shared" si="19"/>
        <v>0</v>
      </c>
      <c r="G296" s="237"/>
      <c r="H296" s="238"/>
      <c r="I296" s="110">
        <f t="shared" si="20"/>
        <v>0</v>
      </c>
      <c r="J296" s="237"/>
      <c r="K296" s="238"/>
      <c r="L296" s="110">
        <f t="shared" si="21"/>
        <v>0</v>
      </c>
      <c r="M296" s="121"/>
      <c r="N296" s="60"/>
      <c r="O296" s="110">
        <f t="shared" si="23"/>
        <v>0</v>
      </c>
      <c r="P296" s="213"/>
      <c r="R296" s="171"/>
      <c r="S296" s="171"/>
      <c r="T296" s="171"/>
    </row>
    <row r="297" spans="1:20" ht="24" hidden="1" x14ac:dyDescent="0.25">
      <c r="A297" s="152" t="s">
        <v>296</v>
      </c>
      <c r="B297" s="153" t="s">
        <v>297</v>
      </c>
      <c r="C297" s="120">
        <f t="shared" si="18"/>
        <v>0</v>
      </c>
      <c r="D297" s="302"/>
      <c r="E297" s="501"/>
      <c r="F297" s="386">
        <f t="shared" si="19"/>
        <v>0</v>
      </c>
      <c r="G297" s="302"/>
      <c r="H297" s="303"/>
      <c r="I297" s="300">
        <f t="shared" si="20"/>
        <v>0</v>
      </c>
      <c r="J297" s="302"/>
      <c r="K297" s="303"/>
      <c r="L297" s="300">
        <f t="shared" si="21"/>
        <v>0</v>
      </c>
      <c r="M297" s="124"/>
      <c r="N297" s="123"/>
      <c r="O297" s="300">
        <f t="shared" si="23"/>
        <v>0</v>
      </c>
      <c r="P297" s="301"/>
      <c r="R297" s="171"/>
      <c r="S297" s="171"/>
      <c r="T297" s="171"/>
    </row>
    <row r="298" spans="1:20" hidden="1" x14ac:dyDescent="0.25">
      <c r="A298" s="339" t="s">
        <v>298</v>
      </c>
      <c r="B298" s="339" t="s">
        <v>299</v>
      </c>
      <c r="C298" s="340">
        <f t="shared" si="18"/>
        <v>0</v>
      </c>
      <c r="D298" s="341"/>
      <c r="E298" s="670"/>
      <c r="F298" s="390">
        <f t="shared" si="19"/>
        <v>0</v>
      </c>
      <c r="G298" s="341"/>
      <c r="H298" s="343"/>
      <c r="I298" s="335">
        <f t="shared" si="20"/>
        <v>0</v>
      </c>
      <c r="J298" s="341"/>
      <c r="K298" s="343"/>
      <c r="L298" s="335">
        <f t="shared" si="21"/>
        <v>0</v>
      </c>
      <c r="M298" s="344"/>
      <c r="N298" s="342"/>
      <c r="O298" s="335">
        <f t="shared" si="23"/>
        <v>0</v>
      </c>
      <c r="P298" s="336"/>
      <c r="R298" s="171"/>
      <c r="S298" s="171"/>
      <c r="T298" s="171"/>
    </row>
    <row r="299" spans="1:20" s="20" customFormat="1" ht="48" hidden="1" x14ac:dyDescent="0.25">
      <c r="A299" s="339" t="s">
        <v>300</v>
      </c>
      <c r="B299" s="154" t="s">
        <v>301</v>
      </c>
      <c r="C299" s="155">
        <f t="shared" si="18"/>
        <v>0</v>
      </c>
      <c r="D299" s="345"/>
      <c r="E299" s="671"/>
      <c r="F299" s="391">
        <f t="shared" si="19"/>
        <v>0</v>
      </c>
      <c r="G299" s="341"/>
      <c r="H299" s="343"/>
      <c r="I299" s="335">
        <f t="shared" si="20"/>
        <v>0</v>
      </c>
      <c r="J299" s="341"/>
      <c r="K299" s="343"/>
      <c r="L299" s="335">
        <f t="shared" si="21"/>
        <v>0</v>
      </c>
      <c r="M299" s="344"/>
      <c r="N299" s="342"/>
      <c r="O299" s="335">
        <f t="shared" si="23"/>
        <v>0</v>
      </c>
      <c r="P299" s="336"/>
      <c r="R299" s="171"/>
      <c r="S299" s="171"/>
      <c r="T299" s="171"/>
    </row>
    <row r="300" spans="1:20" s="20" customFormat="1" x14ac:dyDescent="0.25">
      <c r="A300" s="347" t="s">
        <v>306</v>
      </c>
      <c r="B300" s="156"/>
      <c r="C300" s="156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348"/>
      <c r="Q300" s="18"/>
    </row>
    <row r="301" spans="1:20" ht="12.75" thickBot="1" x14ac:dyDescent="0.3">
      <c r="A301" s="352"/>
      <c r="B301" s="353"/>
      <c r="C301" s="353"/>
      <c r="D301" s="353"/>
      <c r="E301" s="353"/>
      <c r="F301" s="353"/>
      <c r="G301" s="353"/>
      <c r="H301" s="353"/>
      <c r="I301" s="353"/>
      <c r="J301" s="353"/>
      <c r="K301" s="353"/>
      <c r="L301" s="353"/>
      <c r="M301" s="353"/>
      <c r="N301" s="353"/>
      <c r="O301" s="353"/>
      <c r="P301" s="354"/>
      <c r="Q301" s="369"/>
    </row>
    <row r="302" spans="1:2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2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2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</sheetData>
  <sheetProtection algorithmName="SHA-512" hashValue="bKbMuY7LI0bJMCYuMaH+wtZwGV5O1xUErS1SzfzZCyLYobaZHSTFGg4FzSzN/ju636Ogqbx8cjaBJWb05kG0Zw==" saltValue="1YC9/BWulXNZghFCbgb5Fw==" spinCount="100000" sheet="1" objects="1" scenarios="1" formatCells="0" formatColumns="0" formatRows="0"/>
  <autoFilter ref="A22:P300">
    <filterColumn colId="2">
      <filters blank="1">
        <filter val="1 067"/>
        <filter val="1 173"/>
        <filter val="1 178"/>
        <filter val="1 275"/>
        <filter val="1 664"/>
        <filter val="1 760"/>
        <filter val="12 806"/>
        <filter val="125 930"/>
        <filter val="143"/>
        <filter val="16 426"/>
        <filter val="166"/>
        <filter val="19 387"/>
        <filter val="19 496"/>
        <filter val="2 000"/>
        <filter val="-2 000"/>
        <filter val="2 030"/>
        <filter val="2 241"/>
        <filter val="2 454"/>
        <filter val="2 662"/>
        <filter val="2 815"/>
        <filter val="2 886"/>
        <filter val="20 319"/>
        <filter val="21 003"/>
        <filter val="230"/>
        <filter val="285"/>
        <filter val="29 660"/>
        <filter val="3 565"/>
        <filter val="3 591"/>
        <filter val="3 748"/>
        <filter val="3 973"/>
        <filter val="32 844"/>
        <filter val="33 473"/>
        <filter val="349"/>
        <filter val="350 774"/>
        <filter val="37 865"/>
        <filter val="389 914"/>
        <filter val="399"/>
        <filter val="4 575"/>
        <filter val="402"/>
        <filter val="41"/>
        <filter val="428"/>
        <filter val="44"/>
        <filter val="47 339"/>
        <filter val="5 361"/>
        <filter val="5 739"/>
        <filter val="5 880"/>
        <filter val="515 844"/>
        <filter val="576"/>
        <filter val="580"/>
        <filter val="59 633"/>
        <filter val="592 029"/>
        <filter val="6 949"/>
        <filter val="608 950"/>
        <filter val="613 525"/>
        <filter val="7 583"/>
        <filter val="7 602"/>
        <filter val="742"/>
        <filter val="904"/>
        <filter val="922"/>
        <filter val="93 106"/>
        <filter val="96 270"/>
      </filters>
    </filterColumn>
  </autoFilter>
  <mergeCells count="29">
    <mergeCell ref="N20:N21"/>
    <mergeCell ref="A19:A21"/>
    <mergeCell ref="B19:B21"/>
    <mergeCell ref="C19:O19"/>
    <mergeCell ref="P19:P21"/>
    <mergeCell ref="C20:C21"/>
    <mergeCell ref="D20:D21"/>
    <mergeCell ref="E20:E21"/>
    <mergeCell ref="F20:F21"/>
    <mergeCell ref="G20:G21"/>
    <mergeCell ref="H20:H21"/>
    <mergeCell ref="O20:O21"/>
    <mergeCell ref="I20:I21"/>
    <mergeCell ref="J20:J21"/>
    <mergeCell ref="K20:K21"/>
    <mergeCell ref="L20:L21"/>
    <mergeCell ref="M20:M21"/>
    <mergeCell ref="C18:P18"/>
    <mergeCell ref="A4:P4"/>
    <mergeCell ref="C6:P6"/>
    <mergeCell ref="C7:P7"/>
    <mergeCell ref="C8:P8"/>
    <mergeCell ref="C9:P9"/>
    <mergeCell ref="C10:P10"/>
    <mergeCell ref="C11:P11"/>
    <mergeCell ref="C13:P13"/>
    <mergeCell ref="C14:P14"/>
    <mergeCell ref="C16:P16"/>
    <mergeCell ref="C17:P17"/>
  </mergeCells>
  <pageMargins left="0.98425196850393704" right="0.39370078740157483" top="0.39370078740157483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>&amp;R&amp;"Times New Roman,Regular"&amp;9   97.pielikums Jūrmalas pilsētas domes 
2016.gada 10.marta saistošajiem noteikumiem Nr.6
(protokols Nr.3, 5.punkts)</firstHeader>
    <firstFooter>&amp;L&amp;9&amp;D; &amp;T&amp;R&amp;9&amp;P (&amp;N)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Q321"/>
  <sheetViews>
    <sheetView view="pageLayout" zoomScaleNormal="90" workbookViewId="0">
      <selection activeCell="T20" sqref="T20"/>
    </sheetView>
  </sheetViews>
  <sheetFormatPr defaultRowHeight="12" outlineLevelCol="1" x14ac:dyDescent="0.25"/>
  <cols>
    <col min="1" max="1" width="10.85546875" style="6" customWidth="1"/>
    <col min="2" max="2" width="28" style="6" customWidth="1"/>
    <col min="3" max="3" width="8.7109375" style="6" customWidth="1"/>
    <col min="4" max="5" width="8.7109375" style="6" hidden="1" customWidth="1" outlineLevel="1"/>
    <col min="6" max="6" width="8.7109375" style="6" customWidth="1" collapsed="1"/>
    <col min="7" max="7" width="12.28515625" style="6" hidden="1" customWidth="1" outlineLevel="1"/>
    <col min="8" max="8" width="10" style="6" hidden="1" customWidth="1" outlineLevel="1"/>
    <col min="9" max="9" width="8.7109375" style="6" customWidth="1" collapsed="1"/>
    <col min="10" max="10" width="8.7109375" style="6" hidden="1" customWidth="1" outlineLevel="1"/>
    <col min="11" max="11" width="7.7109375" style="6" hidden="1" customWidth="1" outlineLevel="1"/>
    <col min="12" max="12" width="7.42578125" style="6" customWidth="1" collapsed="1"/>
    <col min="13" max="14" width="8.7109375" style="6" hidden="1" customWidth="1" outlineLevel="1"/>
    <col min="15" max="15" width="7.5703125" style="6" customWidth="1" collapsed="1"/>
    <col min="16" max="16" width="36.7109375" style="1" hidden="1" customWidth="1" outlineLevel="1"/>
    <col min="17" max="17" width="9.140625" style="1" collapsed="1"/>
    <col min="18" max="16384" width="9.140625" style="1"/>
  </cols>
  <sheetData>
    <row r="1" spans="1:17" x14ac:dyDescent="0.25"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368"/>
      <c r="N1" s="368"/>
      <c r="O1" s="184" t="s">
        <v>377</v>
      </c>
    </row>
    <row r="2" spans="1:17" x14ac:dyDescent="0.2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7" x14ac:dyDescent="0.25">
      <c r="A3" s="738"/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40"/>
      <c r="Q3" s="369"/>
    </row>
    <row r="4" spans="1:17" ht="15.75" x14ac:dyDescent="0.25">
      <c r="A4" s="741" t="s">
        <v>304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3"/>
      <c r="Q4" s="369"/>
    </row>
    <row r="5" spans="1:17" x14ac:dyDescent="0.25">
      <c r="A5" s="2"/>
      <c r="B5" s="3"/>
      <c r="C5" s="18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87"/>
      <c r="P5" s="188"/>
      <c r="Q5" s="369"/>
    </row>
    <row r="6" spans="1:17" ht="12.75" x14ac:dyDescent="0.25">
      <c r="A6" s="4" t="s">
        <v>0</v>
      </c>
      <c r="B6" s="5"/>
      <c r="C6" s="744" t="s">
        <v>333</v>
      </c>
      <c r="D6" s="744"/>
      <c r="E6" s="744"/>
      <c r="F6" s="744"/>
      <c r="G6" s="744"/>
      <c r="H6" s="744"/>
      <c r="I6" s="744"/>
      <c r="J6" s="744"/>
      <c r="K6" s="744"/>
      <c r="L6" s="744"/>
      <c r="M6" s="744"/>
      <c r="N6" s="744"/>
      <c r="O6" s="744"/>
      <c r="P6" s="745"/>
      <c r="Q6" s="369"/>
    </row>
    <row r="7" spans="1:17" ht="12.75" x14ac:dyDescent="0.25">
      <c r="A7" s="4" t="s">
        <v>1</v>
      </c>
      <c r="B7" s="5"/>
      <c r="C7" s="744" t="s">
        <v>334</v>
      </c>
      <c r="D7" s="744"/>
      <c r="E7" s="744"/>
      <c r="F7" s="744"/>
      <c r="G7" s="744"/>
      <c r="H7" s="744"/>
      <c r="I7" s="744"/>
      <c r="J7" s="744"/>
      <c r="K7" s="744"/>
      <c r="L7" s="744"/>
      <c r="M7" s="744"/>
      <c r="N7" s="744"/>
      <c r="O7" s="744"/>
      <c r="P7" s="745"/>
      <c r="Q7" s="369"/>
    </row>
    <row r="8" spans="1:17" x14ac:dyDescent="0.25">
      <c r="A8" s="2" t="s">
        <v>2</v>
      </c>
      <c r="B8" s="3"/>
      <c r="C8" s="736" t="s">
        <v>335</v>
      </c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7"/>
      <c r="Q8" s="369"/>
    </row>
    <row r="9" spans="1:17" x14ac:dyDescent="0.25">
      <c r="A9" s="2" t="s">
        <v>3</v>
      </c>
      <c r="B9" s="3"/>
      <c r="C9" s="736" t="s">
        <v>378</v>
      </c>
      <c r="D9" s="736"/>
      <c r="E9" s="736"/>
      <c r="F9" s="736"/>
      <c r="G9" s="736"/>
      <c r="H9" s="736"/>
      <c r="I9" s="736"/>
      <c r="J9" s="736"/>
      <c r="K9" s="736"/>
      <c r="L9" s="736"/>
      <c r="M9" s="736"/>
      <c r="N9" s="736"/>
      <c r="O9" s="736"/>
      <c r="P9" s="737"/>
      <c r="Q9" s="369"/>
    </row>
    <row r="10" spans="1:17" x14ac:dyDescent="0.25">
      <c r="A10" s="2" t="s">
        <v>4</v>
      </c>
      <c r="B10" s="3"/>
      <c r="C10" s="744" t="s">
        <v>379</v>
      </c>
      <c r="D10" s="744"/>
      <c r="E10" s="744"/>
      <c r="F10" s="744"/>
      <c r="G10" s="744"/>
      <c r="H10" s="744"/>
      <c r="I10" s="744"/>
      <c r="J10" s="744"/>
      <c r="K10" s="744"/>
      <c r="L10" s="744"/>
      <c r="M10" s="744"/>
      <c r="N10" s="744"/>
      <c r="O10" s="744"/>
      <c r="P10" s="745"/>
      <c r="Q10" s="369"/>
    </row>
    <row r="11" spans="1:17" x14ac:dyDescent="0.25">
      <c r="A11" s="2" t="s">
        <v>307</v>
      </c>
      <c r="B11" s="3"/>
      <c r="C11" s="744"/>
      <c r="D11" s="744"/>
      <c r="E11" s="744"/>
      <c r="F11" s="744"/>
      <c r="G11" s="744"/>
      <c r="H11" s="744"/>
      <c r="I11" s="744"/>
      <c r="J11" s="744"/>
      <c r="K11" s="744"/>
      <c r="L11" s="744"/>
      <c r="M11" s="744"/>
      <c r="N11" s="744"/>
      <c r="O11" s="744"/>
      <c r="P11" s="745"/>
      <c r="Q11" s="369"/>
    </row>
    <row r="12" spans="1:17" x14ac:dyDescent="0.25">
      <c r="A12" s="7" t="s">
        <v>5</v>
      </c>
      <c r="B12" s="3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351"/>
      <c r="Q12" s="369"/>
    </row>
    <row r="13" spans="1:17" x14ac:dyDescent="0.25">
      <c r="A13" s="2"/>
      <c r="B13" s="3" t="s">
        <v>6</v>
      </c>
      <c r="C13" s="736" t="s">
        <v>362</v>
      </c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7"/>
      <c r="Q13" s="369"/>
    </row>
    <row r="14" spans="1:17" x14ac:dyDescent="0.25">
      <c r="A14" s="2"/>
      <c r="B14" s="3" t="s">
        <v>7</v>
      </c>
      <c r="C14" s="736"/>
      <c r="D14" s="736"/>
      <c r="E14" s="736"/>
      <c r="F14" s="736"/>
      <c r="G14" s="736"/>
      <c r="H14" s="736"/>
      <c r="I14" s="736"/>
      <c r="J14" s="736"/>
      <c r="K14" s="736"/>
      <c r="L14" s="736"/>
      <c r="M14" s="736"/>
      <c r="N14" s="736"/>
      <c r="O14" s="736"/>
      <c r="P14" s="737"/>
      <c r="Q14" s="369"/>
    </row>
    <row r="15" spans="1:17" x14ac:dyDescent="0.25">
      <c r="A15" s="2"/>
      <c r="B15" s="3" t="s">
        <v>8</v>
      </c>
      <c r="C15" s="736"/>
      <c r="D15" s="736"/>
      <c r="E15" s="736"/>
      <c r="F15" s="736"/>
      <c r="G15" s="736"/>
      <c r="H15" s="736"/>
      <c r="I15" s="736"/>
      <c r="J15" s="736"/>
      <c r="K15" s="736"/>
      <c r="L15" s="736"/>
      <c r="M15" s="736"/>
      <c r="N15" s="736"/>
      <c r="O15" s="736"/>
      <c r="P15" s="737"/>
      <c r="Q15" s="369"/>
    </row>
    <row r="16" spans="1:17" x14ac:dyDescent="0.25">
      <c r="A16" s="2"/>
      <c r="B16" s="3" t="s">
        <v>9</v>
      </c>
      <c r="C16" s="736"/>
      <c r="D16" s="736"/>
      <c r="E16" s="736"/>
      <c r="F16" s="736"/>
      <c r="G16" s="736"/>
      <c r="H16" s="736"/>
      <c r="I16" s="736"/>
      <c r="J16" s="736"/>
      <c r="K16" s="736"/>
      <c r="L16" s="736"/>
      <c r="M16" s="736"/>
      <c r="N16" s="736"/>
      <c r="O16" s="736"/>
      <c r="P16" s="737"/>
      <c r="Q16" s="369"/>
    </row>
    <row r="17" spans="1:17" x14ac:dyDescent="0.25">
      <c r="A17" s="2"/>
      <c r="B17" s="3" t="s">
        <v>10</v>
      </c>
      <c r="C17" s="736"/>
      <c r="D17" s="736"/>
      <c r="E17" s="736"/>
      <c r="F17" s="736"/>
      <c r="G17" s="736"/>
      <c r="H17" s="736"/>
      <c r="I17" s="736"/>
      <c r="J17" s="736"/>
      <c r="K17" s="736"/>
      <c r="L17" s="736"/>
      <c r="M17" s="736"/>
      <c r="N17" s="736"/>
      <c r="O17" s="736"/>
      <c r="P17" s="737"/>
      <c r="Q17" s="369"/>
    </row>
    <row r="18" spans="1:17" x14ac:dyDescent="0.25">
      <c r="A18" s="8"/>
      <c r="B18" s="9"/>
      <c r="C18" s="746"/>
      <c r="D18" s="746"/>
      <c r="E18" s="746"/>
      <c r="F18" s="746"/>
      <c r="G18" s="746"/>
      <c r="H18" s="746"/>
      <c r="I18" s="746"/>
      <c r="J18" s="746"/>
      <c r="K18" s="746"/>
      <c r="L18" s="746"/>
      <c r="M18" s="746"/>
      <c r="N18" s="746"/>
      <c r="O18" s="746"/>
      <c r="P18" s="747"/>
      <c r="Q18" s="369"/>
    </row>
    <row r="19" spans="1:17" s="10" customFormat="1" x14ac:dyDescent="0.25">
      <c r="A19" s="748" t="s">
        <v>11</v>
      </c>
      <c r="B19" s="751" t="s">
        <v>12</v>
      </c>
      <c r="C19" s="754" t="s">
        <v>305</v>
      </c>
      <c r="D19" s="755"/>
      <c r="E19" s="755"/>
      <c r="F19" s="755"/>
      <c r="G19" s="755"/>
      <c r="H19" s="755"/>
      <c r="I19" s="755"/>
      <c r="J19" s="755"/>
      <c r="K19" s="755"/>
      <c r="L19" s="755"/>
      <c r="M19" s="755"/>
      <c r="N19" s="755"/>
      <c r="O19" s="756"/>
      <c r="P19" s="751" t="s">
        <v>309</v>
      </c>
    </row>
    <row r="20" spans="1:17" s="10" customFormat="1" x14ac:dyDescent="0.25">
      <c r="A20" s="749"/>
      <c r="B20" s="752"/>
      <c r="C20" s="757" t="s">
        <v>13</v>
      </c>
      <c r="D20" s="759" t="s">
        <v>310</v>
      </c>
      <c r="E20" s="761" t="s">
        <v>311</v>
      </c>
      <c r="F20" s="763" t="s">
        <v>14</v>
      </c>
      <c r="G20" s="759" t="s">
        <v>312</v>
      </c>
      <c r="H20" s="761" t="s">
        <v>313</v>
      </c>
      <c r="I20" s="763" t="s">
        <v>15</v>
      </c>
      <c r="J20" s="759" t="s">
        <v>314</v>
      </c>
      <c r="K20" s="761" t="s">
        <v>315</v>
      </c>
      <c r="L20" s="763" t="s">
        <v>16</v>
      </c>
      <c r="M20" s="759" t="s">
        <v>316</v>
      </c>
      <c r="N20" s="761" t="s">
        <v>317</v>
      </c>
      <c r="O20" s="763" t="s">
        <v>17</v>
      </c>
      <c r="P20" s="752"/>
    </row>
    <row r="21" spans="1:17" s="11" customFormat="1" ht="70.5" customHeight="1" thickBot="1" x14ac:dyDescent="0.3">
      <c r="A21" s="750"/>
      <c r="B21" s="753"/>
      <c r="C21" s="758"/>
      <c r="D21" s="760"/>
      <c r="E21" s="762"/>
      <c r="F21" s="764"/>
      <c r="G21" s="760"/>
      <c r="H21" s="762"/>
      <c r="I21" s="764"/>
      <c r="J21" s="760"/>
      <c r="K21" s="762"/>
      <c r="L21" s="764"/>
      <c r="M21" s="760"/>
      <c r="N21" s="762"/>
      <c r="O21" s="764"/>
      <c r="P21" s="753"/>
    </row>
    <row r="22" spans="1:17" s="11" customFormat="1" ht="9" thickTop="1" x14ac:dyDescent="0.25">
      <c r="A22" s="12" t="s">
        <v>18</v>
      </c>
      <c r="B22" s="12">
        <v>2</v>
      </c>
      <c r="C22" s="12">
        <v>3</v>
      </c>
      <c r="D22" s="190">
        <v>4</v>
      </c>
      <c r="E22" s="14">
        <v>5</v>
      </c>
      <c r="F22" s="191">
        <v>6</v>
      </c>
      <c r="G22" s="190">
        <v>7</v>
      </c>
      <c r="H22" s="192">
        <v>8</v>
      </c>
      <c r="I22" s="15">
        <v>9</v>
      </c>
      <c r="J22" s="190">
        <v>10</v>
      </c>
      <c r="K22" s="165">
        <v>11</v>
      </c>
      <c r="L22" s="15">
        <v>12</v>
      </c>
      <c r="M22" s="165">
        <v>13</v>
      </c>
      <c r="N22" s="14">
        <v>14</v>
      </c>
      <c r="O22" s="15">
        <v>15</v>
      </c>
      <c r="P22" s="15">
        <v>16</v>
      </c>
    </row>
    <row r="23" spans="1:17" s="20" customFormat="1" x14ac:dyDescent="0.25">
      <c r="A23" s="16"/>
      <c r="B23" s="17" t="s">
        <v>19</v>
      </c>
      <c r="C23" s="95"/>
      <c r="D23" s="355"/>
      <c r="E23" s="19"/>
      <c r="F23" s="193"/>
      <c r="G23" s="355"/>
      <c r="H23" s="360"/>
      <c r="I23" s="194"/>
      <c r="J23" s="355"/>
      <c r="K23" s="174"/>
      <c r="L23" s="194"/>
      <c r="M23" s="174"/>
      <c r="N23" s="19"/>
      <c r="O23" s="194"/>
      <c r="P23" s="195"/>
    </row>
    <row r="24" spans="1:17" s="20" customFormat="1" ht="12.75" thickBot="1" x14ac:dyDescent="0.3">
      <c r="A24" s="21"/>
      <c r="B24" s="22" t="s">
        <v>20</v>
      </c>
      <c r="C24" s="370">
        <f>F24+I24+L24+O24</f>
        <v>40365</v>
      </c>
      <c r="D24" s="196">
        <f>SUM(D25,D28,D29,D45,D46)</f>
        <v>40366</v>
      </c>
      <c r="E24" s="24">
        <f>SUM(E25,E28,E29,E45,E46)</f>
        <v>-1</v>
      </c>
      <c r="F24" s="197">
        <f t="shared" ref="F24:F29" si="0">D24+E24</f>
        <v>40365</v>
      </c>
      <c r="G24" s="196">
        <f>SUM(G25,G28,G46)</f>
        <v>0</v>
      </c>
      <c r="H24" s="198">
        <f>SUM(H25,H28,H46)</f>
        <v>0</v>
      </c>
      <c r="I24" s="25">
        <f>G24+H24</f>
        <v>0</v>
      </c>
      <c r="J24" s="196">
        <f>SUM(J25,J30,J46)</f>
        <v>0</v>
      </c>
      <c r="K24" s="198">
        <f>SUM(K25,K30,K46)</f>
        <v>0</v>
      </c>
      <c r="L24" s="25">
        <f>J24+K24</f>
        <v>0</v>
      </c>
      <c r="M24" s="166">
        <f>SUM(M25,M48)</f>
        <v>0</v>
      </c>
      <c r="N24" s="24">
        <f>SUM(N25,N48)</f>
        <v>0</v>
      </c>
      <c r="O24" s="25">
        <f>M24+N24</f>
        <v>0</v>
      </c>
      <c r="P24" s="199"/>
    </row>
    <row r="25" spans="1:17" ht="12.75" hidden="1" thickTop="1" x14ac:dyDescent="0.25">
      <c r="A25" s="26"/>
      <c r="B25" s="27" t="s">
        <v>21</v>
      </c>
      <c r="C25" s="371">
        <f>F25+I25+L25+O25</f>
        <v>0</v>
      </c>
      <c r="D25" s="200">
        <f>SUM(D26:D27)</f>
        <v>0</v>
      </c>
      <c r="E25" s="29">
        <f>SUM(E26:E27)</f>
        <v>0</v>
      </c>
      <c r="F25" s="201">
        <f t="shared" si="0"/>
        <v>0</v>
      </c>
      <c r="G25" s="200">
        <f>SUM(G26:G27)</f>
        <v>0</v>
      </c>
      <c r="H25" s="202">
        <f>SUM(H26:H27)</f>
        <v>0</v>
      </c>
      <c r="I25" s="30">
        <f>G25+H25</f>
        <v>0</v>
      </c>
      <c r="J25" s="200">
        <f>SUM(J26:J27)</f>
        <v>0</v>
      </c>
      <c r="K25" s="202">
        <f>SUM(K26:K27)</f>
        <v>0</v>
      </c>
      <c r="L25" s="30">
        <f>J25+K25</f>
        <v>0</v>
      </c>
      <c r="M25" s="167">
        <f>SUM(M26:M27)</f>
        <v>0</v>
      </c>
      <c r="N25" s="29">
        <f>SUM(N26:N27)</f>
        <v>0</v>
      </c>
      <c r="O25" s="30">
        <f>M25+N25</f>
        <v>0</v>
      </c>
      <c r="P25" s="203"/>
    </row>
    <row r="26" spans="1:17" ht="12.75" hidden="1" thickTop="1" x14ac:dyDescent="0.25">
      <c r="A26" s="31"/>
      <c r="B26" s="32" t="s">
        <v>22</v>
      </c>
      <c r="C26" s="372">
        <f>F26+I26+L26+O26</f>
        <v>0</v>
      </c>
      <c r="D26" s="204"/>
      <c r="E26" s="34"/>
      <c r="F26" s="205">
        <f t="shared" si="0"/>
        <v>0</v>
      </c>
      <c r="G26" s="204"/>
      <c r="H26" s="206"/>
      <c r="I26" s="207">
        <f>G26+H26</f>
        <v>0</v>
      </c>
      <c r="J26" s="204"/>
      <c r="K26" s="206"/>
      <c r="L26" s="207">
        <f>J26+K26</f>
        <v>0</v>
      </c>
      <c r="M26" s="175"/>
      <c r="N26" s="34"/>
      <c r="O26" s="207">
        <f>M26+N26</f>
        <v>0</v>
      </c>
      <c r="P26" s="208"/>
    </row>
    <row r="27" spans="1:17" ht="12.75" hidden="1" thickTop="1" x14ac:dyDescent="0.25">
      <c r="A27" s="35"/>
      <c r="B27" s="36" t="s">
        <v>23</v>
      </c>
      <c r="C27" s="373">
        <f>F27+I27+L27+O27</f>
        <v>0</v>
      </c>
      <c r="D27" s="209"/>
      <c r="E27" s="38"/>
      <c r="F27" s="210">
        <f t="shared" si="0"/>
        <v>0</v>
      </c>
      <c r="G27" s="209"/>
      <c r="H27" s="211"/>
      <c r="I27" s="212">
        <f>G27+H27</f>
        <v>0</v>
      </c>
      <c r="J27" s="209">
        <f>11641-11641</f>
        <v>0</v>
      </c>
      <c r="K27" s="211"/>
      <c r="L27" s="212">
        <f>J27+K27</f>
        <v>0</v>
      </c>
      <c r="M27" s="176"/>
      <c r="N27" s="38"/>
      <c r="O27" s="212">
        <f>M27+N27</f>
        <v>0</v>
      </c>
      <c r="P27" s="213"/>
    </row>
    <row r="28" spans="1:17" s="20" customFormat="1" ht="25.5" thickTop="1" thickBot="1" x14ac:dyDescent="0.3">
      <c r="A28" s="39">
        <v>19300</v>
      </c>
      <c r="B28" s="39" t="s">
        <v>24</v>
      </c>
      <c r="C28" s="374">
        <f>SUM(F28,I28)</f>
        <v>40365</v>
      </c>
      <c r="D28" s="214">
        <f>D54</f>
        <v>40366</v>
      </c>
      <c r="E28" s="41">
        <v>-1</v>
      </c>
      <c r="F28" s="215">
        <f t="shared" si="0"/>
        <v>40365</v>
      </c>
      <c r="G28" s="214"/>
      <c r="H28" s="216"/>
      <c r="I28" s="217">
        <f>G28+H28</f>
        <v>0</v>
      </c>
      <c r="J28" s="218" t="s">
        <v>25</v>
      </c>
      <c r="K28" s="219" t="s">
        <v>25</v>
      </c>
      <c r="L28" s="43" t="s">
        <v>25</v>
      </c>
      <c r="M28" s="177" t="s">
        <v>25</v>
      </c>
      <c r="N28" s="42" t="s">
        <v>25</v>
      </c>
      <c r="O28" s="43" t="s">
        <v>25</v>
      </c>
      <c r="P28" s="220"/>
    </row>
    <row r="29" spans="1:17" s="20" customFormat="1" ht="31.5" hidden="1" customHeight="1" thickTop="1" x14ac:dyDescent="0.25">
      <c r="A29" s="44"/>
      <c r="B29" s="44" t="s">
        <v>26</v>
      </c>
      <c r="C29" s="375">
        <f>F29</f>
        <v>0</v>
      </c>
      <c r="D29" s="221"/>
      <c r="E29" s="49"/>
      <c r="F29" s="222">
        <f t="shared" si="0"/>
        <v>0</v>
      </c>
      <c r="G29" s="223" t="s">
        <v>25</v>
      </c>
      <c r="H29" s="224" t="s">
        <v>25</v>
      </c>
      <c r="I29" s="48" t="s">
        <v>25</v>
      </c>
      <c r="J29" s="223" t="s">
        <v>25</v>
      </c>
      <c r="K29" s="224" t="s">
        <v>25</v>
      </c>
      <c r="L29" s="48" t="s">
        <v>25</v>
      </c>
      <c r="M29" s="178" t="s">
        <v>25</v>
      </c>
      <c r="N29" s="47" t="s">
        <v>25</v>
      </c>
      <c r="O29" s="48" t="s">
        <v>25</v>
      </c>
      <c r="P29" s="225"/>
    </row>
    <row r="30" spans="1:17" s="20" customFormat="1" ht="36.75" hidden="1" thickTop="1" x14ac:dyDescent="0.25">
      <c r="A30" s="44">
        <v>21300</v>
      </c>
      <c r="B30" s="44" t="s">
        <v>27</v>
      </c>
      <c r="C30" s="375">
        <f t="shared" ref="C30:C44" si="1">L30</f>
        <v>0</v>
      </c>
      <c r="D30" s="223" t="s">
        <v>25</v>
      </c>
      <c r="E30" s="47" t="s">
        <v>25</v>
      </c>
      <c r="F30" s="226" t="s">
        <v>25</v>
      </c>
      <c r="G30" s="223" t="s">
        <v>25</v>
      </c>
      <c r="H30" s="224" t="s">
        <v>25</v>
      </c>
      <c r="I30" s="48" t="s">
        <v>25</v>
      </c>
      <c r="J30" s="227">
        <f>SUM(J31,J35,J37,J40)</f>
        <v>0</v>
      </c>
      <c r="K30" s="104">
        <f>SUM(K31,K35,K37,K40)</f>
        <v>0</v>
      </c>
      <c r="L30" s="112">
        <f t="shared" ref="L30:L44" si="2">J30+K30</f>
        <v>0</v>
      </c>
      <c r="M30" s="178" t="s">
        <v>25</v>
      </c>
      <c r="N30" s="47" t="s">
        <v>25</v>
      </c>
      <c r="O30" s="48" t="s">
        <v>25</v>
      </c>
      <c r="P30" s="225"/>
    </row>
    <row r="31" spans="1:17" s="20" customFormat="1" ht="24.75" hidden="1" thickTop="1" x14ac:dyDescent="0.25">
      <c r="A31" s="51">
        <v>21350</v>
      </c>
      <c r="B31" s="44" t="s">
        <v>28</v>
      </c>
      <c r="C31" s="375">
        <f t="shared" si="1"/>
        <v>0</v>
      </c>
      <c r="D31" s="223" t="s">
        <v>25</v>
      </c>
      <c r="E31" s="47" t="s">
        <v>25</v>
      </c>
      <c r="F31" s="226" t="s">
        <v>25</v>
      </c>
      <c r="G31" s="223" t="s">
        <v>25</v>
      </c>
      <c r="H31" s="224" t="s">
        <v>25</v>
      </c>
      <c r="I31" s="48" t="s">
        <v>25</v>
      </c>
      <c r="J31" s="227">
        <f>SUM(J32:J34)</f>
        <v>0</v>
      </c>
      <c r="K31" s="104">
        <f>SUM(K32:K34)</f>
        <v>0</v>
      </c>
      <c r="L31" s="112">
        <f t="shared" si="2"/>
        <v>0</v>
      </c>
      <c r="M31" s="178" t="s">
        <v>25</v>
      </c>
      <c r="N31" s="47" t="s">
        <v>25</v>
      </c>
      <c r="O31" s="48" t="s">
        <v>25</v>
      </c>
      <c r="P31" s="225"/>
    </row>
    <row r="32" spans="1:17" ht="12.75" hidden="1" thickTop="1" x14ac:dyDescent="0.25">
      <c r="A32" s="31">
        <v>21351</v>
      </c>
      <c r="B32" s="52" t="s">
        <v>29</v>
      </c>
      <c r="C32" s="376">
        <f t="shared" si="1"/>
        <v>0</v>
      </c>
      <c r="D32" s="228" t="s">
        <v>25</v>
      </c>
      <c r="E32" s="54" t="s">
        <v>25</v>
      </c>
      <c r="F32" s="229" t="s">
        <v>25</v>
      </c>
      <c r="G32" s="228" t="s">
        <v>25</v>
      </c>
      <c r="H32" s="230" t="s">
        <v>25</v>
      </c>
      <c r="I32" s="56" t="s">
        <v>25</v>
      </c>
      <c r="J32" s="231"/>
      <c r="K32" s="232"/>
      <c r="L32" s="114">
        <f t="shared" si="2"/>
        <v>0</v>
      </c>
      <c r="M32" s="233" t="s">
        <v>25</v>
      </c>
      <c r="N32" s="54" t="s">
        <v>25</v>
      </c>
      <c r="O32" s="56" t="s">
        <v>25</v>
      </c>
      <c r="P32" s="208"/>
    </row>
    <row r="33" spans="1:16" ht="12.75" hidden="1" thickTop="1" x14ac:dyDescent="0.25">
      <c r="A33" s="35">
        <v>21352</v>
      </c>
      <c r="B33" s="57" t="s">
        <v>30</v>
      </c>
      <c r="C33" s="311">
        <f t="shared" si="1"/>
        <v>0</v>
      </c>
      <c r="D33" s="234" t="s">
        <v>25</v>
      </c>
      <c r="E33" s="59" t="s">
        <v>25</v>
      </c>
      <c r="F33" s="235" t="s">
        <v>25</v>
      </c>
      <c r="G33" s="234" t="s">
        <v>25</v>
      </c>
      <c r="H33" s="236" t="s">
        <v>25</v>
      </c>
      <c r="I33" s="61" t="s">
        <v>25</v>
      </c>
      <c r="J33" s="237"/>
      <c r="K33" s="238"/>
      <c r="L33" s="110">
        <f t="shared" si="2"/>
        <v>0</v>
      </c>
      <c r="M33" s="239" t="s">
        <v>25</v>
      </c>
      <c r="N33" s="59" t="s">
        <v>25</v>
      </c>
      <c r="O33" s="61" t="s">
        <v>25</v>
      </c>
      <c r="P33" s="213"/>
    </row>
    <row r="34" spans="1:16" ht="24.75" hidden="1" thickTop="1" x14ac:dyDescent="0.25">
      <c r="A34" s="35">
        <v>21359</v>
      </c>
      <c r="B34" s="57" t="s">
        <v>31</v>
      </c>
      <c r="C34" s="311">
        <f t="shared" si="1"/>
        <v>0</v>
      </c>
      <c r="D34" s="234" t="s">
        <v>25</v>
      </c>
      <c r="E34" s="59" t="s">
        <v>25</v>
      </c>
      <c r="F34" s="235" t="s">
        <v>25</v>
      </c>
      <c r="G34" s="234" t="s">
        <v>25</v>
      </c>
      <c r="H34" s="236" t="s">
        <v>25</v>
      </c>
      <c r="I34" s="61" t="s">
        <v>25</v>
      </c>
      <c r="J34" s="237"/>
      <c r="K34" s="238"/>
      <c r="L34" s="110">
        <f t="shared" si="2"/>
        <v>0</v>
      </c>
      <c r="M34" s="239" t="s">
        <v>25</v>
      </c>
      <c r="N34" s="59" t="s">
        <v>25</v>
      </c>
      <c r="O34" s="61" t="s">
        <v>25</v>
      </c>
      <c r="P34" s="213"/>
    </row>
    <row r="35" spans="1:16" s="20" customFormat="1" ht="36.75" hidden="1" thickTop="1" x14ac:dyDescent="0.25">
      <c r="A35" s="51">
        <v>21370</v>
      </c>
      <c r="B35" s="44" t="s">
        <v>32</v>
      </c>
      <c r="C35" s="375">
        <f t="shared" si="1"/>
        <v>0</v>
      </c>
      <c r="D35" s="223" t="s">
        <v>25</v>
      </c>
      <c r="E35" s="47" t="s">
        <v>25</v>
      </c>
      <c r="F35" s="226" t="s">
        <v>25</v>
      </c>
      <c r="G35" s="223" t="s">
        <v>25</v>
      </c>
      <c r="H35" s="224" t="s">
        <v>25</v>
      </c>
      <c r="I35" s="48" t="s">
        <v>25</v>
      </c>
      <c r="J35" s="227">
        <f>SUM(J36)</f>
        <v>0</v>
      </c>
      <c r="K35" s="104">
        <f>SUM(K36)</f>
        <v>0</v>
      </c>
      <c r="L35" s="112">
        <f t="shared" si="2"/>
        <v>0</v>
      </c>
      <c r="M35" s="178" t="s">
        <v>25</v>
      </c>
      <c r="N35" s="47" t="s">
        <v>25</v>
      </c>
      <c r="O35" s="48" t="s">
        <v>25</v>
      </c>
      <c r="P35" s="225"/>
    </row>
    <row r="36" spans="1:16" ht="36.75" hidden="1" thickTop="1" x14ac:dyDescent="0.25">
      <c r="A36" s="62">
        <v>21379</v>
      </c>
      <c r="B36" s="63" t="s">
        <v>33</v>
      </c>
      <c r="C36" s="322">
        <f t="shared" si="1"/>
        <v>0</v>
      </c>
      <c r="D36" s="240" t="s">
        <v>25</v>
      </c>
      <c r="E36" s="65" t="s">
        <v>25</v>
      </c>
      <c r="F36" s="72" t="s">
        <v>25</v>
      </c>
      <c r="G36" s="240" t="s">
        <v>25</v>
      </c>
      <c r="H36" s="241" t="s">
        <v>25</v>
      </c>
      <c r="I36" s="67" t="s">
        <v>25</v>
      </c>
      <c r="J36" s="242"/>
      <c r="K36" s="243"/>
      <c r="L36" s="244">
        <f t="shared" si="2"/>
        <v>0</v>
      </c>
      <c r="M36" s="245" t="s">
        <v>25</v>
      </c>
      <c r="N36" s="65" t="s">
        <v>25</v>
      </c>
      <c r="O36" s="67" t="s">
        <v>25</v>
      </c>
      <c r="P36" s="246"/>
    </row>
    <row r="37" spans="1:16" s="20" customFormat="1" ht="12.75" hidden="1" thickTop="1" x14ac:dyDescent="0.25">
      <c r="A37" s="51">
        <v>21380</v>
      </c>
      <c r="B37" s="44" t="s">
        <v>34</v>
      </c>
      <c r="C37" s="375">
        <f t="shared" si="1"/>
        <v>0</v>
      </c>
      <c r="D37" s="223" t="s">
        <v>25</v>
      </c>
      <c r="E37" s="47" t="s">
        <v>25</v>
      </c>
      <c r="F37" s="226" t="s">
        <v>25</v>
      </c>
      <c r="G37" s="223" t="s">
        <v>25</v>
      </c>
      <c r="H37" s="224" t="s">
        <v>25</v>
      </c>
      <c r="I37" s="48" t="s">
        <v>25</v>
      </c>
      <c r="J37" s="227">
        <f>SUM(J38:J39)</f>
        <v>0</v>
      </c>
      <c r="K37" s="104">
        <f>SUM(K38:K39)</f>
        <v>0</v>
      </c>
      <c r="L37" s="112">
        <f t="shared" si="2"/>
        <v>0</v>
      </c>
      <c r="M37" s="178" t="s">
        <v>25</v>
      </c>
      <c r="N37" s="47" t="s">
        <v>25</v>
      </c>
      <c r="O37" s="48" t="s">
        <v>25</v>
      </c>
      <c r="P37" s="225"/>
    </row>
    <row r="38" spans="1:16" ht="12.75" hidden="1" thickTop="1" x14ac:dyDescent="0.25">
      <c r="A38" s="32">
        <v>21381</v>
      </c>
      <c r="B38" s="52" t="s">
        <v>35</v>
      </c>
      <c r="C38" s="376">
        <f t="shared" si="1"/>
        <v>0</v>
      </c>
      <c r="D38" s="228" t="s">
        <v>25</v>
      </c>
      <c r="E38" s="54" t="s">
        <v>25</v>
      </c>
      <c r="F38" s="229" t="s">
        <v>25</v>
      </c>
      <c r="G38" s="228" t="s">
        <v>25</v>
      </c>
      <c r="H38" s="230" t="s">
        <v>25</v>
      </c>
      <c r="I38" s="56" t="s">
        <v>25</v>
      </c>
      <c r="J38" s="231"/>
      <c r="K38" s="232"/>
      <c r="L38" s="114">
        <f t="shared" si="2"/>
        <v>0</v>
      </c>
      <c r="M38" s="233" t="s">
        <v>25</v>
      </c>
      <c r="N38" s="54" t="s">
        <v>25</v>
      </c>
      <c r="O38" s="56" t="s">
        <v>25</v>
      </c>
      <c r="P38" s="208"/>
    </row>
    <row r="39" spans="1:16" ht="24.75" hidden="1" thickTop="1" x14ac:dyDescent="0.25">
      <c r="A39" s="36">
        <v>21383</v>
      </c>
      <c r="B39" s="57" t="s">
        <v>36</v>
      </c>
      <c r="C39" s="311">
        <f t="shared" si="1"/>
        <v>0</v>
      </c>
      <c r="D39" s="234" t="s">
        <v>25</v>
      </c>
      <c r="E39" s="59" t="s">
        <v>25</v>
      </c>
      <c r="F39" s="235" t="s">
        <v>25</v>
      </c>
      <c r="G39" s="234" t="s">
        <v>25</v>
      </c>
      <c r="H39" s="236" t="s">
        <v>25</v>
      </c>
      <c r="I39" s="61" t="s">
        <v>25</v>
      </c>
      <c r="J39" s="237"/>
      <c r="K39" s="238"/>
      <c r="L39" s="110">
        <f t="shared" si="2"/>
        <v>0</v>
      </c>
      <c r="M39" s="239" t="s">
        <v>25</v>
      </c>
      <c r="N39" s="59" t="s">
        <v>25</v>
      </c>
      <c r="O39" s="61" t="s">
        <v>25</v>
      </c>
      <c r="P39" s="213"/>
    </row>
    <row r="40" spans="1:16" s="20" customFormat="1" ht="24.75" hidden="1" thickTop="1" x14ac:dyDescent="0.25">
      <c r="A40" s="51">
        <v>21390</v>
      </c>
      <c r="B40" s="44" t="s">
        <v>37</v>
      </c>
      <c r="C40" s="375">
        <f t="shared" si="1"/>
        <v>0</v>
      </c>
      <c r="D40" s="223" t="s">
        <v>25</v>
      </c>
      <c r="E40" s="47" t="s">
        <v>25</v>
      </c>
      <c r="F40" s="226" t="s">
        <v>25</v>
      </c>
      <c r="G40" s="223" t="s">
        <v>25</v>
      </c>
      <c r="H40" s="224" t="s">
        <v>25</v>
      </c>
      <c r="I40" s="48" t="s">
        <v>25</v>
      </c>
      <c r="J40" s="227">
        <f>SUM(J41:J44)</f>
        <v>0</v>
      </c>
      <c r="K40" s="104">
        <f>SUM(K41:K44)</f>
        <v>0</v>
      </c>
      <c r="L40" s="112">
        <f t="shared" si="2"/>
        <v>0</v>
      </c>
      <c r="M40" s="178" t="s">
        <v>25</v>
      </c>
      <c r="N40" s="47" t="s">
        <v>25</v>
      </c>
      <c r="O40" s="48" t="s">
        <v>25</v>
      </c>
      <c r="P40" s="225"/>
    </row>
    <row r="41" spans="1:16" ht="24.75" hidden="1" thickTop="1" x14ac:dyDescent="0.25">
      <c r="A41" s="32">
        <v>21391</v>
      </c>
      <c r="B41" s="52" t="s">
        <v>38</v>
      </c>
      <c r="C41" s="376">
        <f t="shared" si="1"/>
        <v>0</v>
      </c>
      <c r="D41" s="228" t="s">
        <v>25</v>
      </c>
      <c r="E41" s="54" t="s">
        <v>25</v>
      </c>
      <c r="F41" s="229" t="s">
        <v>25</v>
      </c>
      <c r="G41" s="228" t="s">
        <v>25</v>
      </c>
      <c r="H41" s="230" t="s">
        <v>25</v>
      </c>
      <c r="I41" s="56" t="s">
        <v>25</v>
      </c>
      <c r="J41" s="231"/>
      <c r="K41" s="232"/>
      <c r="L41" s="114">
        <f t="shared" si="2"/>
        <v>0</v>
      </c>
      <c r="M41" s="233" t="s">
        <v>25</v>
      </c>
      <c r="N41" s="54" t="s">
        <v>25</v>
      </c>
      <c r="O41" s="56" t="s">
        <v>25</v>
      </c>
      <c r="P41" s="208"/>
    </row>
    <row r="42" spans="1:16" ht="12.75" hidden="1" thickTop="1" x14ac:dyDescent="0.25">
      <c r="A42" s="36">
        <v>21393</v>
      </c>
      <c r="B42" s="57" t="s">
        <v>39</v>
      </c>
      <c r="C42" s="311">
        <f t="shared" si="1"/>
        <v>0</v>
      </c>
      <c r="D42" s="234" t="s">
        <v>25</v>
      </c>
      <c r="E42" s="59" t="s">
        <v>25</v>
      </c>
      <c r="F42" s="235" t="s">
        <v>25</v>
      </c>
      <c r="G42" s="234" t="s">
        <v>25</v>
      </c>
      <c r="H42" s="236" t="s">
        <v>25</v>
      </c>
      <c r="I42" s="61" t="s">
        <v>25</v>
      </c>
      <c r="J42" s="237"/>
      <c r="K42" s="238"/>
      <c r="L42" s="110">
        <f t="shared" si="2"/>
        <v>0</v>
      </c>
      <c r="M42" s="239" t="s">
        <v>25</v>
      </c>
      <c r="N42" s="59" t="s">
        <v>25</v>
      </c>
      <c r="O42" s="61" t="s">
        <v>25</v>
      </c>
      <c r="P42" s="213"/>
    </row>
    <row r="43" spans="1:16" ht="12.75" hidden="1" thickTop="1" x14ac:dyDescent="0.25">
      <c r="A43" s="36">
        <v>21395</v>
      </c>
      <c r="B43" s="57" t="s">
        <v>40</v>
      </c>
      <c r="C43" s="311">
        <f t="shared" si="1"/>
        <v>0</v>
      </c>
      <c r="D43" s="234" t="s">
        <v>25</v>
      </c>
      <c r="E43" s="59" t="s">
        <v>25</v>
      </c>
      <c r="F43" s="235" t="s">
        <v>25</v>
      </c>
      <c r="G43" s="234" t="s">
        <v>25</v>
      </c>
      <c r="H43" s="236" t="s">
        <v>25</v>
      </c>
      <c r="I43" s="61" t="s">
        <v>25</v>
      </c>
      <c r="J43" s="237"/>
      <c r="K43" s="238"/>
      <c r="L43" s="110">
        <f t="shared" si="2"/>
        <v>0</v>
      </c>
      <c r="M43" s="239" t="s">
        <v>25</v>
      </c>
      <c r="N43" s="59" t="s">
        <v>25</v>
      </c>
      <c r="O43" s="61" t="s">
        <v>25</v>
      </c>
      <c r="P43" s="213"/>
    </row>
    <row r="44" spans="1:16" ht="24.75" hidden="1" thickTop="1" x14ac:dyDescent="0.25">
      <c r="A44" s="36">
        <v>21399</v>
      </c>
      <c r="B44" s="57" t="s">
        <v>41</v>
      </c>
      <c r="C44" s="311">
        <f t="shared" si="1"/>
        <v>0</v>
      </c>
      <c r="D44" s="234" t="s">
        <v>25</v>
      </c>
      <c r="E44" s="59" t="s">
        <v>25</v>
      </c>
      <c r="F44" s="235" t="s">
        <v>25</v>
      </c>
      <c r="G44" s="234" t="s">
        <v>25</v>
      </c>
      <c r="H44" s="236" t="s">
        <v>25</v>
      </c>
      <c r="I44" s="61" t="s">
        <v>25</v>
      </c>
      <c r="J44" s="237"/>
      <c r="K44" s="238"/>
      <c r="L44" s="110">
        <f t="shared" si="2"/>
        <v>0</v>
      </c>
      <c r="M44" s="239" t="s">
        <v>25</v>
      </c>
      <c r="N44" s="59" t="s">
        <v>25</v>
      </c>
      <c r="O44" s="61" t="s">
        <v>25</v>
      </c>
      <c r="P44" s="213"/>
    </row>
    <row r="45" spans="1:16" s="20" customFormat="1" ht="34.5" hidden="1" customHeight="1" x14ac:dyDescent="0.25">
      <c r="A45" s="51">
        <v>21420</v>
      </c>
      <c r="B45" s="44" t="s">
        <v>42</v>
      </c>
      <c r="C45" s="377">
        <f>F45</f>
        <v>0</v>
      </c>
      <c r="D45" s="247"/>
      <c r="E45" s="46"/>
      <c r="F45" s="222">
        <f>D45+E45</f>
        <v>0</v>
      </c>
      <c r="G45" s="223" t="s">
        <v>25</v>
      </c>
      <c r="H45" s="224" t="s">
        <v>25</v>
      </c>
      <c r="I45" s="48" t="s">
        <v>25</v>
      </c>
      <c r="J45" s="223" t="s">
        <v>25</v>
      </c>
      <c r="K45" s="224" t="s">
        <v>25</v>
      </c>
      <c r="L45" s="48" t="s">
        <v>25</v>
      </c>
      <c r="M45" s="178" t="s">
        <v>25</v>
      </c>
      <c r="N45" s="47" t="s">
        <v>25</v>
      </c>
      <c r="O45" s="48" t="s">
        <v>25</v>
      </c>
      <c r="P45" s="225"/>
    </row>
    <row r="46" spans="1:16" s="20" customFormat="1" ht="24.75" hidden="1" thickTop="1" x14ac:dyDescent="0.25">
      <c r="A46" s="69">
        <v>21490</v>
      </c>
      <c r="B46" s="70" t="s">
        <v>43</v>
      </c>
      <c r="C46" s="377">
        <f>F46+I46+L46</f>
        <v>0</v>
      </c>
      <c r="D46" s="248">
        <f>D47</f>
        <v>0</v>
      </c>
      <c r="E46" s="71">
        <f>E47</f>
        <v>0</v>
      </c>
      <c r="F46" s="249">
        <f>D46+E46</f>
        <v>0</v>
      </c>
      <c r="G46" s="248">
        <f>G47</f>
        <v>0</v>
      </c>
      <c r="H46" s="250">
        <f t="shared" ref="H46:K46" si="3">H47</f>
        <v>0</v>
      </c>
      <c r="I46" s="251">
        <f>G46+H46</f>
        <v>0</v>
      </c>
      <c r="J46" s="248">
        <f>J47</f>
        <v>0</v>
      </c>
      <c r="K46" s="250">
        <f t="shared" si="3"/>
        <v>0</v>
      </c>
      <c r="L46" s="251">
        <f>J46+K46</f>
        <v>0</v>
      </c>
      <c r="M46" s="178" t="s">
        <v>25</v>
      </c>
      <c r="N46" s="47" t="s">
        <v>25</v>
      </c>
      <c r="O46" s="48" t="s">
        <v>25</v>
      </c>
      <c r="P46" s="225"/>
    </row>
    <row r="47" spans="1:16" s="20" customFormat="1" ht="24.75" hidden="1" thickTop="1" x14ac:dyDescent="0.25">
      <c r="A47" s="36">
        <v>21499</v>
      </c>
      <c r="B47" s="57" t="s">
        <v>44</v>
      </c>
      <c r="C47" s="378">
        <f>F47+I47+L47</f>
        <v>0</v>
      </c>
      <c r="D47" s="204"/>
      <c r="E47" s="34"/>
      <c r="F47" s="205">
        <f>D47+E47</f>
        <v>0</v>
      </c>
      <c r="G47" s="253"/>
      <c r="H47" s="206"/>
      <c r="I47" s="207">
        <f>G47+H47</f>
        <v>0</v>
      </c>
      <c r="J47" s="204"/>
      <c r="K47" s="206"/>
      <c r="L47" s="207">
        <f>J47+K47</f>
        <v>0</v>
      </c>
      <c r="M47" s="245" t="s">
        <v>25</v>
      </c>
      <c r="N47" s="65" t="s">
        <v>25</v>
      </c>
      <c r="O47" s="67" t="s">
        <v>25</v>
      </c>
      <c r="P47" s="246"/>
    </row>
    <row r="48" spans="1:16" ht="24.75" hidden="1" thickTop="1" x14ac:dyDescent="0.25">
      <c r="A48" s="73">
        <v>23000</v>
      </c>
      <c r="B48" s="74" t="s">
        <v>45</v>
      </c>
      <c r="C48" s="377">
        <f>O48</f>
        <v>0</v>
      </c>
      <c r="D48" s="254" t="s">
        <v>25</v>
      </c>
      <c r="E48" s="76" t="s">
        <v>25</v>
      </c>
      <c r="F48" s="255" t="s">
        <v>25</v>
      </c>
      <c r="G48" s="254" t="s">
        <v>25</v>
      </c>
      <c r="H48" s="256" t="s">
        <v>25</v>
      </c>
      <c r="I48" s="257" t="s">
        <v>25</v>
      </c>
      <c r="J48" s="254" t="s">
        <v>25</v>
      </c>
      <c r="K48" s="256" t="s">
        <v>25</v>
      </c>
      <c r="L48" s="257" t="s">
        <v>25</v>
      </c>
      <c r="M48" s="169">
        <f>SUM(M49:M50)</f>
        <v>0</v>
      </c>
      <c r="N48" s="75">
        <f>SUM(N49:N50)</f>
        <v>0</v>
      </c>
      <c r="O48" s="258">
        <f>M48+N48</f>
        <v>0</v>
      </c>
      <c r="P48" s="225"/>
    </row>
    <row r="49" spans="1:16" ht="24.75" hidden="1" thickTop="1" x14ac:dyDescent="0.25">
      <c r="A49" s="77">
        <v>23410</v>
      </c>
      <c r="B49" s="78" t="s">
        <v>46</v>
      </c>
      <c r="C49" s="379">
        <f>O49</f>
        <v>0</v>
      </c>
      <c r="D49" s="259" t="s">
        <v>25</v>
      </c>
      <c r="E49" s="79" t="s">
        <v>25</v>
      </c>
      <c r="F49" s="260" t="s">
        <v>25</v>
      </c>
      <c r="G49" s="259" t="s">
        <v>25</v>
      </c>
      <c r="H49" s="261" t="s">
        <v>25</v>
      </c>
      <c r="I49" s="262" t="s">
        <v>25</v>
      </c>
      <c r="J49" s="259" t="s">
        <v>25</v>
      </c>
      <c r="K49" s="261" t="s">
        <v>25</v>
      </c>
      <c r="L49" s="262" t="s">
        <v>25</v>
      </c>
      <c r="M49" s="263"/>
      <c r="N49" s="264"/>
      <c r="O49" s="160">
        <f>M49+N49</f>
        <v>0</v>
      </c>
      <c r="P49" s="265"/>
    </row>
    <row r="50" spans="1:16" ht="24.75" hidden="1" thickTop="1" x14ac:dyDescent="0.25">
      <c r="A50" s="77">
        <v>23510</v>
      </c>
      <c r="B50" s="78" t="s">
        <v>47</v>
      </c>
      <c r="C50" s="379">
        <f>O50</f>
        <v>0</v>
      </c>
      <c r="D50" s="259" t="s">
        <v>25</v>
      </c>
      <c r="E50" s="79" t="s">
        <v>25</v>
      </c>
      <c r="F50" s="260" t="s">
        <v>25</v>
      </c>
      <c r="G50" s="259" t="s">
        <v>25</v>
      </c>
      <c r="H50" s="261" t="s">
        <v>25</v>
      </c>
      <c r="I50" s="262" t="s">
        <v>25</v>
      </c>
      <c r="J50" s="259" t="s">
        <v>25</v>
      </c>
      <c r="K50" s="261" t="s">
        <v>25</v>
      </c>
      <c r="L50" s="262" t="s">
        <v>25</v>
      </c>
      <c r="M50" s="263"/>
      <c r="N50" s="264"/>
      <c r="O50" s="160">
        <f>M50+N50</f>
        <v>0</v>
      </c>
      <c r="P50" s="265"/>
    </row>
    <row r="51" spans="1:16" ht="12.75" thickTop="1" x14ac:dyDescent="0.25">
      <c r="A51" s="81"/>
      <c r="B51" s="78"/>
      <c r="C51" s="380"/>
      <c r="D51" s="356"/>
      <c r="E51" s="357"/>
      <c r="F51" s="266"/>
      <c r="G51" s="356"/>
      <c r="H51" s="361"/>
      <c r="I51" s="262"/>
      <c r="J51" s="363"/>
      <c r="K51" s="364"/>
      <c r="L51" s="160"/>
      <c r="M51" s="263"/>
      <c r="N51" s="264"/>
      <c r="O51" s="160"/>
      <c r="P51" s="265"/>
    </row>
    <row r="52" spans="1:16" s="20" customFormat="1" x14ac:dyDescent="0.25">
      <c r="A52" s="83"/>
      <c r="B52" s="84" t="s">
        <v>48</v>
      </c>
      <c r="C52" s="381"/>
      <c r="D52" s="358"/>
      <c r="E52" s="359"/>
      <c r="F52" s="267"/>
      <c r="G52" s="358"/>
      <c r="H52" s="362"/>
      <c r="I52" s="161"/>
      <c r="J52" s="358"/>
      <c r="K52" s="362"/>
      <c r="L52" s="161"/>
      <c r="M52" s="365"/>
      <c r="N52" s="359"/>
      <c r="O52" s="161"/>
      <c r="P52" s="268"/>
    </row>
    <row r="53" spans="1:16" s="20" customFormat="1" ht="12.75" thickBot="1" x14ac:dyDescent="0.3">
      <c r="A53" s="86"/>
      <c r="B53" s="21" t="s">
        <v>49</v>
      </c>
      <c r="C53" s="382">
        <f t="shared" ref="C53:C116" si="4">F53+I53+L53+O53</f>
        <v>40365</v>
      </c>
      <c r="D53" s="269">
        <f>SUM(D54,D284)</f>
        <v>40366</v>
      </c>
      <c r="E53" s="88">
        <f>SUM(E54,E284)</f>
        <v>-1</v>
      </c>
      <c r="F53" s="270">
        <f t="shared" ref="F53:F117" si="5">D53+E53</f>
        <v>40365</v>
      </c>
      <c r="G53" s="269">
        <f>SUM(G54,G284)</f>
        <v>0</v>
      </c>
      <c r="H53" s="271">
        <f>SUM(H54,H284)</f>
        <v>0</v>
      </c>
      <c r="I53" s="89">
        <f t="shared" ref="I53:I117" si="6">G53+H53</f>
        <v>0</v>
      </c>
      <c r="J53" s="269">
        <f>SUM(J54,J284)</f>
        <v>0</v>
      </c>
      <c r="K53" s="271">
        <f>SUM(K54,K284)</f>
        <v>0</v>
      </c>
      <c r="L53" s="89">
        <f t="shared" ref="L53:L117" si="7">J53+K53</f>
        <v>0</v>
      </c>
      <c r="M53" s="163">
        <f>SUM(M54,M284)</f>
        <v>0</v>
      </c>
      <c r="N53" s="88">
        <f>SUM(N54,N284)</f>
        <v>0</v>
      </c>
      <c r="O53" s="89">
        <f t="shared" ref="O53:O117" si="8">M53+N53</f>
        <v>0</v>
      </c>
      <c r="P53" s="199"/>
    </row>
    <row r="54" spans="1:16" s="20" customFormat="1" ht="36.75" thickTop="1" x14ac:dyDescent="0.25">
      <c r="A54" s="90"/>
      <c r="B54" s="91" t="s">
        <v>50</v>
      </c>
      <c r="C54" s="383">
        <f t="shared" si="4"/>
        <v>40365</v>
      </c>
      <c r="D54" s="272">
        <f>SUM(D55,D197)</f>
        <v>40366</v>
      </c>
      <c r="E54" s="93">
        <f>SUM(E55,E197)</f>
        <v>-1</v>
      </c>
      <c r="F54" s="273">
        <f t="shared" si="5"/>
        <v>40365</v>
      </c>
      <c r="G54" s="272">
        <f>SUM(G55,G197)</f>
        <v>0</v>
      </c>
      <c r="H54" s="274">
        <f>SUM(H55,H197)</f>
        <v>0</v>
      </c>
      <c r="I54" s="94">
        <f t="shared" si="6"/>
        <v>0</v>
      </c>
      <c r="J54" s="272">
        <f>SUM(J55,J197)</f>
        <v>0</v>
      </c>
      <c r="K54" s="274">
        <f>SUM(K55,K197)</f>
        <v>0</v>
      </c>
      <c r="L54" s="94">
        <f t="shared" si="7"/>
        <v>0</v>
      </c>
      <c r="M54" s="170">
        <f>SUM(M55,M197)</f>
        <v>0</v>
      </c>
      <c r="N54" s="93">
        <f>SUM(N55,N197)</f>
        <v>0</v>
      </c>
      <c r="O54" s="94">
        <f t="shared" si="8"/>
        <v>0</v>
      </c>
      <c r="P54" s="275"/>
    </row>
    <row r="55" spans="1:16" s="20" customFormat="1" ht="24" hidden="1" x14ac:dyDescent="0.25">
      <c r="A55" s="95"/>
      <c r="B55" s="16" t="s">
        <v>51</v>
      </c>
      <c r="C55" s="384">
        <f t="shared" si="4"/>
        <v>0</v>
      </c>
      <c r="D55" s="276">
        <f>SUM(D56,D78,D176,D190)</f>
        <v>0</v>
      </c>
      <c r="E55" s="97">
        <f>SUM(E56,E78,E176,E190)</f>
        <v>0</v>
      </c>
      <c r="F55" s="277">
        <f t="shared" si="5"/>
        <v>0</v>
      </c>
      <c r="G55" s="276">
        <f>SUM(G56,G78,G176,G190)</f>
        <v>0</v>
      </c>
      <c r="H55" s="278">
        <f>SUM(H56,H78,H176,H190)</f>
        <v>0</v>
      </c>
      <c r="I55" s="98">
        <f t="shared" si="6"/>
        <v>0</v>
      </c>
      <c r="J55" s="276">
        <f>SUM(J56,J78,J176,J190)</f>
        <v>0</v>
      </c>
      <c r="K55" s="278">
        <f>SUM(K56,K78,K176,K190)</f>
        <v>0</v>
      </c>
      <c r="L55" s="98">
        <f t="shared" si="7"/>
        <v>0</v>
      </c>
      <c r="M55" s="171">
        <f>SUM(M56,M78,M176,M190)</f>
        <v>0</v>
      </c>
      <c r="N55" s="97">
        <f>SUM(N56,N78,N176,N190)</f>
        <v>0</v>
      </c>
      <c r="O55" s="98">
        <f t="shared" si="8"/>
        <v>0</v>
      </c>
      <c r="P55" s="279"/>
    </row>
    <row r="56" spans="1:16" s="20" customFormat="1" hidden="1" x14ac:dyDescent="0.25">
      <c r="A56" s="99">
        <v>1000</v>
      </c>
      <c r="B56" s="99" t="s">
        <v>52</v>
      </c>
      <c r="C56" s="385">
        <f t="shared" si="4"/>
        <v>0</v>
      </c>
      <c r="D56" s="280">
        <f>SUM(D57,D70)</f>
        <v>0</v>
      </c>
      <c r="E56" s="101">
        <f>SUM(E57,E70)</f>
        <v>0</v>
      </c>
      <c r="F56" s="281">
        <f t="shared" si="5"/>
        <v>0</v>
      </c>
      <c r="G56" s="280">
        <f>SUM(G57,G70)</f>
        <v>0</v>
      </c>
      <c r="H56" s="282">
        <f>SUM(H57,H70)</f>
        <v>0</v>
      </c>
      <c r="I56" s="102">
        <f t="shared" si="6"/>
        <v>0</v>
      </c>
      <c r="J56" s="280">
        <f>SUM(J57,J70)</f>
        <v>0</v>
      </c>
      <c r="K56" s="282">
        <f>SUM(K57,K70)</f>
        <v>0</v>
      </c>
      <c r="L56" s="102">
        <f t="shared" si="7"/>
        <v>0</v>
      </c>
      <c r="M56" s="133">
        <f>SUM(M57,M70)</f>
        <v>0</v>
      </c>
      <c r="N56" s="101">
        <f>SUM(N57,N70)</f>
        <v>0</v>
      </c>
      <c r="O56" s="102">
        <f t="shared" si="8"/>
        <v>0</v>
      </c>
      <c r="P56" s="366"/>
    </row>
    <row r="57" spans="1:16" hidden="1" x14ac:dyDescent="0.25">
      <c r="A57" s="44">
        <v>1100</v>
      </c>
      <c r="B57" s="103" t="s">
        <v>53</v>
      </c>
      <c r="C57" s="375">
        <f t="shared" si="4"/>
        <v>0</v>
      </c>
      <c r="D57" s="227">
        <f>SUM(D58,D61,D69)</f>
        <v>0</v>
      </c>
      <c r="E57" s="50">
        <f>SUM(E58,E61,E69)</f>
        <v>0</v>
      </c>
      <c r="F57" s="283">
        <f t="shared" si="5"/>
        <v>0</v>
      </c>
      <c r="G57" s="227">
        <f>SUM(G58,G61,G69)</f>
        <v>0</v>
      </c>
      <c r="H57" s="104">
        <f>SUM(H58,H61,H69)</f>
        <v>0</v>
      </c>
      <c r="I57" s="112">
        <f t="shared" si="6"/>
        <v>0</v>
      </c>
      <c r="J57" s="227">
        <f>SUM(J58,J61,J69)</f>
        <v>0</v>
      </c>
      <c r="K57" s="104">
        <f>SUM(K58,K61,K69)</f>
        <v>0</v>
      </c>
      <c r="L57" s="112">
        <f t="shared" si="7"/>
        <v>0</v>
      </c>
      <c r="M57" s="134">
        <f>SUM(M58,M61,M69)</f>
        <v>0</v>
      </c>
      <c r="N57" s="126">
        <f>SUM(N58,N61,N69)</f>
        <v>0</v>
      </c>
      <c r="O57" s="284">
        <f t="shared" si="8"/>
        <v>0</v>
      </c>
      <c r="P57" s="285"/>
    </row>
    <row r="58" spans="1:16" hidden="1" x14ac:dyDescent="0.25">
      <c r="A58" s="105">
        <v>1110</v>
      </c>
      <c r="B58" s="78" t="s">
        <v>54</v>
      </c>
      <c r="C58" s="380">
        <f t="shared" si="4"/>
        <v>0</v>
      </c>
      <c r="D58" s="127">
        <f>SUM(D59:D60)</f>
        <v>0</v>
      </c>
      <c r="E58" s="106">
        <f>SUM(E59:E60)</f>
        <v>0</v>
      </c>
      <c r="F58" s="286">
        <f t="shared" si="5"/>
        <v>0</v>
      </c>
      <c r="G58" s="127">
        <f>SUM(G59:G60)</f>
        <v>0</v>
      </c>
      <c r="H58" s="172">
        <f>SUM(H59:H60)</f>
        <v>0</v>
      </c>
      <c r="I58" s="107">
        <f t="shared" si="6"/>
        <v>0</v>
      </c>
      <c r="J58" s="127">
        <f>SUM(J59:J60)</f>
        <v>0</v>
      </c>
      <c r="K58" s="172">
        <f>SUM(K59:K60)</f>
        <v>0</v>
      </c>
      <c r="L58" s="107">
        <f t="shared" si="7"/>
        <v>0</v>
      </c>
      <c r="M58" s="132">
        <f>SUM(M59:M60)</f>
        <v>0</v>
      </c>
      <c r="N58" s="106">
        <f>SUM(N59:N60)</f>
        <v>0</v>
      </c>
      <c r="O58" s="107">
        <f t="shared" si="8"/>
        <v>0</v>
      </c>
      <c r="P58" s="265"/>
    </row>
    <row r="59" spans="1:16" hidden="1" x14ac:dyDescent="0.25">
      <c r="A59" s="32">
        <v>1111</v>
      </c>
      <c r="B59" s="52" t="s">
        <v>55</v>
      </c>
      <c r="C59" s="376">
        <f t="shared" si="4"/>
        <v>0</v>
      </c>
      <c r="D59" s="231">
        <v>0</v>
      </c>
      <c r="E59" s="55"/>
      <c r="F59" s="287">
        <f t="shared" si="5"/>
        <v>0</v>
      </c>
      <c r="G59" s="231"/>
      <c r="H59" s="232"/>
      <c r="I59" s="114">
        <f t="shared" si="6"/>
        <v>0</v>
      </c>
      <c r="J59" s="231">
        <v>0</v>
      </c>
      <c r="K59" s="232"/>
      <c r="L59" s="114">
        <f t="shared" si="7"/>
        <v>0</v>
      </c>
      <c r="M59" s="179"/>
      <c r="N59" s="55"/>
      <c r="O59" s="114">
        <f t="shared" si="8"/>
        <v>0</v>
      </c>
      <c r="P59" s="208"/>
    </row>
    <row r="60" spans="1:16" ht="24" hidden="1" x14ac:dyDescent="0.25">
      <c r="A60" s="36">
        <v>1119</v>
      </c>
      <c r="B60" s="57" t="s">
        <v>56</v>
      </c>
      <c r="C60" s="311">
        <f t="shared" si="4"/>
        <v>0</v>
      </c>
      <c r="D60" s="237">
        <v>0</v>
      </c>
      <c r="E60" s="60"/>
      <c r="F60" s="145">
        <f t="shared" si="5"/>
        <v>0</v>
      </c>
      <c r="G60" s="237"/>
      <c r="H60" s="238"/>
      <c r="I60" s="110">
        <f t="shared" si="6"/>
        <v>0</v>
      </c>
      <c r="J60" s="237">
        <v>0</v>
      </c>
      <c r="K60" s="238"/>
      <c r="L60" s="110">
        <f t="shared" si="7"/>
        <v>0</v>
      </c>
      <c r="M60" s="121"/>
      <c r="N60" s="60"/>
      <c r="O60" s="110">
        <f t="shared" si="8"/>
        <v>0</v>
      </c>
      <c r="P60" s="213"/>
    </row>
    <row r="61" spans="1:16" ht="24" hidden="1" x14ac:dyDescent="0.25">
      <c r="A61" s="108">
        <v>1140</v>
      </c>
      <c r="B61" s="57" t="s">
        <v>57</v>
      </c>
      <c r="C61" s="311">
        <f t="shared" si="4"/>
        <v>0</v>
      </c>
      <c r="D61" s="288">
        <f>SUM(D62:D68)</f>
        <v>0</v>
      </c>
      <c r="E61" s="109">
        <f>SUM(E62:E68)</f>
        <v>0</v>
      </c>
      <c r="F61" s="145">
        <f>D61+E61</f>
        <v>0</v>
      </c>
      <c r="G61" s="288">
        <f>SUM(G62:G68)</f>
        <v>0</v>
      </c>
      <c r="H61" s="115">
        <f>SUM(H62:H68)</f>
        <v>0</v>
      </c>
      <c r="I61" s="110">
        <f t="shared" si="6"/>
        <v>0</v>
      </c>
      <c r="J61" s="288">
        <f>SUM(J62:J68)</f>
        <v>0</v>
      </c>
      <c r="K61" s="115">
        <f>SUM(K62:K68)</f>
        <v>0</v>
      </c>
      <c r="L61" s="110">
        <f t="shared" si="7"/>
        <v>0</v>
      </c>
      <c r="M61" s="131">
        <f>SUM(M62:M68)</f>
        <v>0</v>
      </c>
      <c r="N61" s="109">
        <f>SUM(N62:N68)</f>
        <v>0</v>
      </c>
      <c r="O61" s="110">
        <f t="shared" si="8"/>
        <v>0</v>
      </c>
      <c r="P61" s="213"/>
    </row>
    <row r="62" spans="1:16" hidden="1" x14ac:dyDescent="0.25">
      <c r="A62" s="36">
        <v>1141</v>
      </c>
      <c r="B62" s="57" t="s">
        <v>58</v>
      </c>
      <c r="C62" s="311">
        <f t="shared" si="4"/>
        <v>0</v>
      </c>
      <c r="D62" s="237">
        <v>0</v>
      </c>
      <c r="E62" s="60"/>
      <c r="F62" s="145">
        <f t="shared" si="5"/>
        <v>0</v>
      </c>
      <c r="G62" s="237"/>
      <c r="H62" s="238"/>
      <c r="I62" s="110">
        <f t="shared" si="6"/>
        <v>0</v>
      </c>
      <c r="J62" s="237">
        <v>0</v>
      </c>
      <c r="K62" s="238"/>
      <c r="L62" s="110">
        <f t="shared" si="7"/>
        <v>0</v>
      </c>
      <c r="M62" s="121"/>
      <c r="N62" s="60"/>
      <c r="O62" s="110">
        <f t="shared" si="8"/>
        <v>0</v>
      </c>
      <c r="P62" s="213"/>
    </row>
    <row r="63" spans="1:16" ht="24" hidden="1" x14ac:dyDescent="0.25">
      <c r="A63" s="36">
        <v>1142</v>
      </c>
      <c r="B63" s="57" t="s">
        <v>59</v>
      </c>
      <c r="C63" s="311">
        <f t="shared" si="4"/>
        <v>0</v>
      </c>
      <c r="D63" s="237">
        <v>0</v>
      </c>
      <c r="E63" s="60"/>
      <c r="F63" s="145">
        <f t="shared" si="5"/>
        <v>0</v>
      </c>
      <c r="G63" s="237"/>
      <c r="H63" s="238"/>
      <c r="I63" s="110">
        <f t="shared" si="6"/>
        <v>0</v>
      </c>
      <c r="J63" s="237">
        <v>0</v>
      </c>
      <c r="K63" s="238"/>
      <c r="L63" s="110">
        <f t="shared" si="7"/>
        <v>0</v>
      </c>
      <c r="M63" s="121"/>
      <c r="N63" s="60"/>
      <c r="O63" s="110">
        <f t="shared" si="8"/>
        <v>0</v>
      </c>
      <c r="P63" s="213"/>
    </row>
    <row r="64" spans="1:16" ht="24" hidden="1" x14ac:dyDescent="0.25">
      <c r="A64" s="36">
        <v>1145</v>
      </c>
      <c r="B64" s="57" t="s">
        <v>60</v>
      </c>
      <c r="C64" s="311">
        <f t="shared" si="4"/>
        <v>0</v>
      </c>
      <c r="D64" s="237">
        <v>0</v>
      </c>
      <c r="E64" s="60"/>
      <c r="F64" s="145">
        <f t="shared" si="5"/>
        <v>0</v>
      </c>
      <c r="G64" s="237"/>
      <c r="H64" s="238"/>
      <c r="I64" s="110">
        <f t="shared" si="6"/>
        <v>0</v>
      </c>
      <c r="J64" s="237">
        <v>0</v>
      </c>
      <c r="K64" s="238"/>
      <c r="L64" s="110">
        <f t="shared" si="7"/>
        <v>0</v>
      </c>
      <c r="M64" s="121"/>
      <c r="N64" s="60"/>
      <c r="O64" s="110">
        <f t="shared" si="8"/>
        <v>0</v>
      </c>
      <c r="P64" s="213"/>
    </row>
    <row r="65" spans="1:16" ht="24" hidden="1" x14ac:dyDescent="0.25">
      <c r="A65" s="36">
        <v>1146</v>
      </c>
      <c r="B65" s="57" t="s">
        <v>61</v>
      </c>
      <c r="C65" s="311">
        <f t="shared" si="4"/>
        <v>0</v>
      </c>
      <c r="D65" s="237">
        <v>0</v>
      </c>
      <c r="E65" s="60"/>
      <c r="F65" s="145">
        <f t="shared" si="5"/>
        <v>0</v>
      </c>
      <c r="G65" s="237"/>
      <c r="H65" s="238"/>
      <c r="I65" s="110">
        <f t="shared" si="6"/>
        <v>0</v>
      </c>
      <c r="J65" s="237">
        <v>0</v>
      </c>
      <c r="K65" s="238"/>
      <c r="L65" s="110">
        <f t="shared" si="7"/>
        <v>0</v>
      </c>
      <c r="M65" s="121"/>
      <c r="N65" s="60"/>
      <c r="O65" s="110">
        <f t="shared" si="8"/>
        <v>0</v>
      </c>
      <c r="P65" s="213"/>
    </row>
    <row r="66" spans="1:16" hidden="1" x14ac:dyDescent="0.25">
      <c r="A66" s="36">
        <v>1147</v>
      </c>
      <c r="B66" s="57" t="s">
        <v>62</v>
      </c>
      <c r="C66" s="311">
        <f t="shared" si="4"/>
        <v>0</v>
      </c>
      <c r="D66" s="237">
        <v>0</v>
      </c>
      <c r="E66" s="60"/>
      <c r="F66" s="145">
        <f t="shared" si="5"/>
        <v>0</v>
      </c>
      <c r="G66" s="237"/>
      <c r="H66" s="238"/>
      <c r="I66" s="110">
        <f t="shared" si="6"/>
        <v>0</v>
      </c>
      <c r="J66" s="237">
        <v>0</v>
      </c>
      <c r="K66" s="238"/>
      <c r="L66" s="110">
        <f t="shared" si="7"/>
        <v>0</v>
      </c>
      <c r="M66" s="121"/>
      <c r="N66" s="60"/>
      <c r="O66" s="110">
        <f t="shared" si="8"/>
        <v>0</v>
      </c>
      <c r="P66" s="213"/>
    </row>
    <row r="67" spans="1:16" hidden="1" x14ac:dyDescent="0.25">
      <c r="A67" s="36">
        <v>1148</v>
      </c>
      <c r="B67" s="57" t="s">
        <v>63</v>
      </c>
      <c r="C67" s="311">
        <f t="shared" si="4"/>
        <v>0</v>
      </c>
      <c r="D67" s="237">
        <v>0</v>
      </c>
      <c r="E67" s="60"/>
      <c r="F67" s="145">
        <f t="shared" si="5"/>
        <v>0</v>
      </c>
      <c r="G67" s="237"/>
      <c r="H67" s="238"/>
      <c r="I67" s="110">
        <f t="shared" si="6"/>
        <v>0</v>
      </c>
      <c r="J67" s="237">
        <v>0</v>
      </c>
      <c r="K67" s="238"/>
      <c r="L67" s="110">
        <f t="shared" si="7"/>
        <v>0</v>
      </c>
      <c r="M67" s="121"/>
      <c r="N67" s="60"/>
      <c r="O67" s="110">
        <f t="shared" si="8"/>
        <v>0</v>
      </c>
      <c r="P67" s="213"/>
    </row>
    <row r="68" spans="1:16" ht="36" hidden="1" x14ac:dyDescent="0.25">
      <c r="A68" s="36">
        <v>1149</v>
      </c>
      <c r="B68" s="57" t="s">
        <v>64</v>
      </c>
      <c r="C68" s="311">
        <f t="shared" si="4"/>
        <v>0</v>
      </c>
      <c r="D68" s="237">
        <v>0</v>
      </c>
      <c r="E68" s="60"/>
      <c r="F68" s="145">
        <f t="shared" si="5"/>
        <v>0</v>
      </c>
      <c r="G68" s="237"/>
      <c r="H68" s="238"/>
      <c r="I68" s="110">
        <f t="shared" si="6"/>
        <v>0</v>
      </c>
      <c r="J68" s="237">
        <v>0</v>
      </c>
      <c r="K68" s="238"/>
      <c r="L68" s="110">
        <f t="shared" si="7"/>
        <v>0</v>
      </c>
      <c r="M68" s="121"/>
      <c r="N68" s="60"/>
      <c r="O68" s="110">
        <f t="shared" si="8"/>
        <v>0</v>
      </c>
      <c r="P68" s="213"/>
    </row>
    <row r="69" spans="1:16" ht="36" hidden="1" x14ac:dyDescent="0.25">
      <c r="A69" s="105">
        <v>1150</v>
      </c>
      <c r="B69" s="78" t="s">
        <v>65</v>
      </c>
      <c r="C69" s="311">
        <f t="shared" si="4"/>
        <v>0</v>
      </c>
      <c r="D69" s="289">
        <v>0</v>
      </c>
      <c r="E69" s="111"/>
      <c r="F69" s="286">
        <f t="shared" si="5"/>
        <v>0</v>
      </c>
      <c r="G69" s="289"/>
      <c r="H69" s="290"/>
      <c r="I69" s="107">
        <f t="shared" si="6"/>
        <v>0</v>
      </c>
      <c r="J69" s="289">
        <v>0</v>
      </c>
      <c r="K69" s="290"/>
      <c r="L69" s="107">
        <f t="shared" si="7"/>
        <v>0</v>
      </c>
      <c r="M69" s="181"/>
      <c r="N69" s="111"/>
      <c r="O69" s="107">
        <f t="shared" si="8"/>
        <v>0</v>
      </c>
      <c r="P69" s="265"/>
    </row>
    <row r="70" spans="1:16" ht="36" hidden="1" x14ac:dyDescent="0.25">
      <c r="A70" s="44">
        <v>1200</v>
      </c>
      <c r="B70" s="103" t="s">
        <v>66</v>
      </c>
      <c r="C70" s="375">
        <f t="shared" si="4"/>
        <v>0</v>
      </c>
      <c r="D70" s="227">
        <f>SUM(D71:D72)</f>
        <v>0</v>
      </c>
      <c r="E70" s="50">
        <f>SUM(E71:E72)</f>
        <v>0</v>
      </c>
      <c r="F70" s="283">
        <f>D70+E70</f>
        <v>0</v>
      </c>
      <c r="G70" s="227">
        <f>SUM(G71:G72)</f>
        <v>0</v>
      </c>
      <c r="H70" s="104">
        <f>SUM(H71:H72)</f>
        <v>0</v>
      </c>
      <c r="I70" s="112">
        <f t="shared" si="6"/>
        <v>0</v>
      </c>
      <c r="J70" s="227">
        <f>SUM(J71:J72)</f>
        <v>0</v>
      </c>
      <c r="K70" s="104">
        <f>SUM(K71:K72)</f>
        <v>0</v>
      </c>
      <c r="L70" s="112">
        <f t="shared" si="7"/>
        <v>0</v>
      </c>
      <c r="M70" s="119">
        <f>SUM(M71:M72)</f>
        <v>0</v>
      </c>
      <c r="N70" s="50">
        <f>SUM(N71:N72)</f>
        <v>0</v>
      </c>
      <c r="O70" s="112">
        <f t="shared" si="8"/>
        <v>0</v>
      </c>
      <c r="P70" s="225"/>
    </row>
    <row r="71" spans="1:16" ht="24" hidden="1" x14ac:dyDescent="0.25">
      <c r="A71" s="164">
        <v>1210</v>
      </c>
      <c r="B71" s="52" t="s">
        <v>67</v>
      </c>
      <c r="C71" s="376">
        <f t="shared" si="4"/>
        <v>0</v>
      </c>
      <c r="D71" s="231">
        <v>0</v>
      </c>
      <c r="E71" s="55"/>
      <c r="F71" s="287">
        <f t="shared" si="5"/>
        <v>0</v>
      </c>
      <c r="G71" s="231"/>
      <c r="H71" s="232"/>
      <c r="I71" s="114">
        <f t="shared" si="6"/>
        <v>0</v>
      </c>
      <c r="J71" s="231">
        <v>0</v>
      </c>
      <c r="K71" s="232"/>
      <c r="L71" s="114">
        <f t="shared" si="7"/>
        <v>0</v>
      </c>
      <c r="M71" s="179"/>
      <c r="N71" s="55"/>
      <c r="O71" s="114">
        <f t="shared" si="8"/>
        <v>0</v>
      </c>
      <c r="P71" s="208"/>
    </row>
    <row r="72" spans="1:16" ht="24" hidden="1" x14ac:dyDescent="0.25">
      <c r="A72" s="108">
        <v>1220</v>
      </c>
      <c r="B72" s="57" t="s">
        <v>68</v>
      </c>
      <c r="C72" s="311">
        <f t="shared" si="4"/>
        <v>0</v>
      </c>
      <c r="D72" s="288">
        <f>SUM(D73:D77)</f>
        <v>0</v>
      </c>
      <c r="E72" s="109">
        <f>SUM(E73:E77)</f>
        <v>0</v>
      </c>
      <c r="F72" s="145">
        <f t="shared" si="5"/>
        <v>0</v>
      </c>
      <c r="G72" s="288">
        <f>SUM(G73:G77)</f>
        <v>0</v>
      </c>
      <c r="H72" s="115">
        <f>SUM(H73:H77)</f>
        <v>0</v>
      </c>
      <c r="I72" s="110">
        <f t="shared" si="6"/>
        <v>0</v>
      </c>
      <c r="J72" s="288">
        <f>SUM(J73:J77)</f>
        <v>0</v>
      </c>
      <c r="K72" s="115">
        <f>SUM(K73:K77)</f>
        <v>0</v>
      </c>
      <c r="L72" s="110">
        <f t="shared" si="7"/>
        <v>0</v>
      </c>
      <c r="M72" s="131">
        <f>SUM(M73:M77)</f>
        <v>0</v>
      </c>
      <c r="N72" s="109">
        <f>SUM(N73:N77)</f>
        <v>0</v>
      </c>
      <c r="O72" s="110">
        <f t="shared" si="8"/>
        <v>0</v>
      </c>
      <c r="P72" s="213"/>
    </row>
    <row r="73" spans="1:16" ht="60" hidden="1" x14ac:dyDescent="0.25">
      <c r="A73" s="36">
        <v>1221</v>
      </c>
      <c r="B73" s="57" t="s">
        <v>69</v>
      </c>
      <c r="C73" s="311">
        <f t="shared" si="4"/>
        <v>0</v>
      </c>
      <c r="D73" s="237">
        <v>0</v>
      </c>
      <c r="E73" s="60"/>
      <c r="F73" s="145">
        <f t="shared" si="5"/>
        <v>0</v>
      </c>
      <c r="G73" s="237"/>
      <c r="H73" s="238"/>
      <c r="I73" s="110">
        <f t="shared" si="6"/>
        <v>0</v>
      </c>
      <c r="J73" s="237">
        <v>0</v>
      </c>
      <c r="K73" s="238"/>
      <c r="L73" s="110">
        <f t="shared" si="7"/>
        <v>0</v>
      </c>
      <c r="M73" s="121"/>
      <c r="N73" s="60"/>
      <c r="O73" s="110">
        <f t="shared" si="8"/>
        <v>0</v>
      </c>
      <c r="P73" s="213"/>
    </row>
    <row r="74" spans="1:16" hidden="1" x14ac:dyDescent="0.25">
      <c r="A74" s="36">
        <v>1223</v>
      </c>
      <c r="B74" s="57" t="s">
        <v>70</v>
      </c>
      <c r="C74" s="311">
        <f t="shared" si="4"/>
        <v>0</v>
      </c>
      <c r="D74" s="237">
        <v>0</v>
      </c>
      <c r="E74" s="60"/>
      <c r="F74" s="145">
        <f t="shared" si="5"/>
        <v>0</v>
      </c>
      <c r="G74" s="237"/>
      <c r="H74" s="238"/>
      <c r="I74" s="110">
        <f t="shared" si="6"/>
        <v>0</v>
      </c>
      <c r="J74" s="237">
        <v>0</v>
      </c>
      <c r="K74" s="238"/>
      <c r="L74" s="110">
        <f t="shared" si="7"/>
        <v>0</v>
      </c>
      <c r="M74" s="121"/>
      <c r="N74" s="60"/>
      <c r="O74" s="110">
        <f t="shared" si="8"/>
        <v>0</v>
      </c>
      <c r="P74" s="213"/>
    </row>
    <row r="75" spans="1:16" hidden="1" x14ac:dyDescent="0.25">
      <c r="A75" s="36">
        <v>1225</v>
      </c>
      <c r="B75" s="57" t="s">
        <v>71</v>
      </c>
      <c r="C75" s="311">
        <f t="shared" si="4"/>
        <v>0</v>
      </c>
      <c r="D75" s="237">
        <v>0</v>
      </c>
      <c r="E75" s="60"/>
      <c r="F75" s="145">
        <f t="shared" si="5"/>
        <v>0</v>
      </c>
      <c r="G75" s="237"/>
      <c r="H75" s="238"/>
      <c r="I75" s="110">
        <f t="shared" si="6"/>
        <v>0</v>
      </c>
      <c r="J75" s="237">
        <v>0</v>
      </c>
      <c r="K75" s="238"/>
      <c r="L75" s="110">
        <f t="shared" si="7"/>
        <v>0</v>
      </c>
      <c r="M75" s="121"/>
      <c r="N75" s="60"/>
      <c r="O75" s="110">
        <f t="shared" si="8"/>
        <v>0</v>
      </c>
      <c r="P75" s="213"/>
    </row>
    <row r="76" spans="1:16" ht="36" hidden="1" x14ac:dyDescent="0.25">
      <c r="A76" s="36">
        <v>1227</v>
      </c>
      <c r="B76" s="57" t="s">
        <v>72</v>
      </c>
      <c r="C76" s="311">
        <f t="shared" si="4"/>
        <v>0</v>
      </c>
      <c r="D76" s="237">
        <v>0</v>
      </c>
      <c r="E76" s="60"/>
      <c r="F76" s="145">
        <f t="shared" si="5"/>
        <v>0</v>
      </c>
      <c r="G76" s="237"/>
      <c r="H76" s="238"/>
      <c r="I76" s="110">
        <f t="shared" si="6"/>
        <v>0</v>
      </c>
      <c r="J76" s="237">
        <v>0</v>
      </c>
      <c r="K76" s="238"/>
      <c r="L76" s="110">
        <f t="shared" si="7"/>
        <v>0</v>
      </c>
      <c r="M76" s="121"/>
      <c r="N76" s="60"/>
      <c r="O76" s="110">
        <f t="shared" si="8"/>
        <v>0</v>
      </c>
      <c r="P76" s="213"/>
    </row>
    <row r="77" spans="1:16" ht="60" hidden="1" x14ac:dyDescent="0.25">
      <c r="A77" s="36">
        <v>1228</v>
      </c>
      <c r="B77" s="57" t="s">
        <v>73</v>
      </c>
      <c r="C77" s="311">
        <f t="shared" si="4"/>
        <v>0</v>
      </c>
      <c r="D77" s="237">
        <v>0</v>
      </c>
      <c r="E77" s="60"/>
      <c r="F77" s="145">
        <f t="shared" si="5"/>
        <v>0</v>
      </c>
      <c r="G77" s="237"/>
      <c r="H77" s="238"/>
      <c r="I77" s="110">
        <f t="shared" si="6"/>
        <v>0</v>
      </c>
      <c r="J77" s="237">
        <v>0</v>
      </c>
      <c r="K77" s="238"/>
      <c r="L77" s="110">
        <f t="shared" si="7"/>
        <v>0</v>
      </c>
      <c r="M77" s="121"/>
      <c r="N77" s="60"/>
      <c r="O77" s="110">
        <f t="shared" si="8"/>
        <v>0</v>
      </c>
      <c r="P77" s="213"/>
    </row>
    <row r="78" spans="1:16" hidden="1" x14ac:dyDescent="0.25">
      <c r="A78" s="99">
        <v>2000</v>
      </c>
      <c r="B78" s="99" t="s">
        <v>74</v>
      </c>
      <c r="C78" s="385">
        <f t="shared" si="4"/>
        <v>0</v>
      </c>
      <c r="D78" s="280">
        <f>SUM(D79,D86,D133,D167,D168,D175)</f>
        <v>0</v>
      </c>
      <c r="E78" s="101">
        <f>SUM(E79,E86,E133,E167,E168,E175)</f>
        <v>0</v>
      </c>
      <c r="F78" s="281">
        <f t="shared" si="5"/>
        <v>0</v>
      </c>
      <c r="G78" s="280">
        <f>SUM(G79,G86,G133,G167,G168,G175)</f>
        <v>0</v>
      </c>
      <c r="H78" s="282">
        <f>SUM(H79,H86,H133,H167,H168,H175)</f>
        <v>0</v>
      </c>
      <c r="I78" s="102">
        <f t="shared" si="6"/>
        <v>0</v>
      </c>
      <c r="J78" s="280">
        <f>SUM(J79,J86,J133,J167,J168,J175)</f>
        <v>0</v>
      </c>
      <c r="K78" s="282">
        <f>SUM(K79,K86,K133,K167,K168,K175)</f>
        <v>0</v>
      </c>
      <c r="L78" s="102">
        <f t="shared" si="7"/>
        <v>0</v>
      </c>
      <c r="M78" s="133">
        <f>SUM(M79,M86,M133,M167,M168,M175)</f>
        <v>0</v>
      </c>
      <c r="N78" s="101">
        <f>SUM(N79,N86,N133,N167,N168,N175)</f>
        <v>0</v>
      </c>
      <c r="O78" s="102">
        <f t="shared" si="8"/>
        <v>0</v>
      </c>
      <c r="P78" s="366"/>
    </row>
    <row r="79" spans="1:16" ht="24" hidden="1" x14ac:dyDescent="0.25">
      <c r="A79" s="44">
        <v>2100</v>
      </c>
      <c r="B79" s="103" t="s">
        <v>75</v>
      </c>
      <c r="C79" s="375">
        <f t="shared" si="4"/>
        <v>0</v>
      </c>
      <c r="D79" s="227">
        <f>SUM(D80,D83)</f>
        <v>0</v>
      </c>
      <c r="E79" s="50">
        <f>SUM(E80,E83)</f>
        <v>0</v>
      </c>
      <c r="F79" s="283">
        <f t="shared" si="5"/>
        <v>0</v>
      </c>
      <c r="G79" s="227">
        <f>SUM(G80,G83)</f>
        <v>0</v>
      </c>
      <c r="H79" s="104">
        <f>SUM(H80,H83)</f>
        <v>0</v>
      </c>
      <c r="I79" s="112">
        <f t="shared" si="6"/>
        <v>0</v>
      </c>
      <c r="J79" s="227">
        <f>SUM(J80,J83)</f>
        <v>0</v>
      </c>
      <c r="K79" s="104">
        <f>SUM(K80,K83)</f>
        <v>0</v>
      </c>
      <c r="L79" s="112">
        <f t="shared" si="7"/>
        <v>0</v>
      </c>
      <c r="M79" s="119">
        <f>SUM(M80,M83)</f>
        <v>0</v>
      </c>
      <c r="N79" s="50">
        <f>SUM(N80,N83)</f>
        <v>0</v>
      </c>
      <c r="O79" s="112">
        <f t="shared" si="8"/>
        <v>0</v>
      </c>
      <c r="P79" s="225"/>
    </row>
    <row r="80" spans="1:16" ht="24" hidden="1" x14ac:dyDescent="0.25">
      <c r="A80" s="164">
        <v>2110</v>
      </c>
      <c r="B80" s="52" t="s">
        <v>76</v>
      </c>
      <c r="C80" s="376">
        <f t="shared" si="4"/>
        <v>0</v>
      </c>
      <c r="D80" s="291">
        <f>SUM(D81:D82)</f>
        <v>0</v>
      </c>
      <c r="E80" s="113">
        <f>SUM(E81:E82)</f>
        <v>0</v>
      </c>
      <c r="F80" s="287">
        <f t="shared" si="5"/>
        <v>0</v>
      </c>
      <c r="G80" s="291">
        <f>SUM(G81:G82)</f>
        <v>0</v>
      </c>
      <c r="H80" s="292">
        <f>SUM(H81:H82)</f>
        <v>0</v>
      </c>
      <c r="I80" s="114">
        <f t="shared" si="6"/>
        <v>0</v>
      </c>
      <c r="J80" s="291">
        <f>SUM(J81:J82)</f>
        <v>0</v>
      </c>
      <c r="K80" s="292">
        <f>SUM(K81:K82)</f>
        <v>0</v>
      </c>
      <c r="L80" s="114">
        <f t="shared" si="7"/>
        <v>0</v>
      </c>
      <c r="M80" s="135">
        <f>SUM(M81:M82)</f>
        <v>0</v>
      </c>
      <c r="N80" s="113">
        <f>SUM(N81:N82)</f>
        <v>0</v>
      </c>
      <c r="O80" s="114">
        <f t="shared" si="8"/>
        <v>0</v>
      </c>
      <c r="P80" s="208"/>
    </row>
    <row r="81" spans="1:16" hidden="1" x14ac:dyDescent="0.25">
      <c r="A81" s="36">
        <v>2111</v>
      </c>
      <c r="B81" s="57" t="s">
        <v>77</v>
      </c>
      <c r="C81" s="311">
        <f t="shared" si="4"/>
        <v>0</v>
      </c>
      <c r="D81" s="237">
        <v>0</v>
      </c>
      <c r="E81" s="60"/>
      <c r="F81" s="145">
        <f t="shared" si="5"/>
        <v>0</v>
      </c>
      <c r="G81" s="237"/>
      <c r="H81" s="238"/>
      <c r="I81" s="110">
        <f t="shared" si="6"/>
        <v>0</v>
      </c>
      <c r="J81" s="237">
        <v>0</v>
      </c>
      <c r="K81" s="238"/>
      <c r="L81" s="110">
        <f t="shared" si="7"/>
        <v>0</v>
      </c>
      <c r="M81" s="121"/>
      <c r="N81" s="60"/>
      <c r="O81" s="110">
        <f t="shared" si="8"/>
        <v>0</v>
      </c>
      <c r="P81" s="213"/>
    </row>
    <row r="82" spans="1:16" ht="24" hidden="1" x14ac:dyDescent="0.25">
      <c r="A82" s="36">
        <v>2112</v>
      </c>
      <c r="B82" s="57" t="s">
        <v>78</v>
      </c>
      <c r="C82" s="311">
        <f t="shared" si="4"/>
        <v>0</v>
      </c>
      <c r="D82" s="237">
        <v>0</v>
      </c>
      <c r="E82" s="60"/>
      <c r="F82" s="145">
        <f t="shared" si="5"/>
        <v>0</v>
      </c>
      <c r="G82" s="237"/>
      <c r="H82" s="238"/>
      <c r="I82" s="110">
        <f t="shared" si="6"/>
        <v>0</v>
      </c>
      <c r="J82" s="237">
        <v>0</v>
      </c>
      <c r="K82" s="238"/>
      <c r="L82" s="110">
        <f t="shared" si="7"/>
        <v>0</v>
      </c>
      <c r="M82" s="121"/>
      <c r="N82" s="60"/>
      <c r="O82" s="110">
        <f t="shared" si="8"/>
        <v>0</v>
      </c>
      <c r="P82" s="213"/>
    </row>
    <row r="83" spans="1:16" ht="24" hidden="1" x14ac:dyDescent="0.25">
      <c r="A83" s="108">
        <v>2120</v>
      </c>
      <c r="B83" s="57" t="s">
        <v>79</v>
      </c>
      <c r="C83" s="311">
        <f t="shared" si="4"/>
        <v>0</v>
      </c>
      <c r="D83" s="288">
        <f>SUM(D84:D85)</f>
        <v>0</v>
      </c>
      <c r="E83" s="109">
        <f>SUM(E84:E85)</f>
        <v>0</v>
      </c>
      <c r="F83" s="145">
        <f t="shared" si="5"/>
        <v>0</v>
      </c>
      <c r="G83" s="288">
        <f>SUM(G84:G85)</f>
        <v>0</v>
      </c>
      <c r="H83" s="115">
        <f>SUM(H84:H85)</f>
        <v>0</v>
      </c>
      <c r="I83" s="110">
        <f t="shared" si="6"/>
        <v>0</v>
      </c>
      <c r="J83" s="288">
        <f>SUM(J84:J85)</f>
        <v>0</v>
      </c>
      <c r="K83" s="115">
        <f>SUM(K84:K85)</f>
        <v>0</v>
      </c>
      <c r="L83" s="110">
        <f t="shared" si="7"/>
        <v>0</v>
      </c>
      <c r="M83" s="131">
        <f>SUM(M84:M85)</f>
        <v>0</v>
      </c>
      <c r="N83" s="109">
        <f>SUM(N84:N85)</f>
        <v>0</v>
      </c>
      <c r="O83" s="110">
        <f t="shared" si="8"/>
        <v>0</v>
      </c>
      <c r="P83" s="213"/>
    </row>
    <row r="84" spans="1:16" hidden="1" x14ac:dyDescent="0.25">
      <c r="A84" s="36">
        <v>2121</v>
      </c>
      <c r="B84" s="57" t="s">
        <v>77</v>
      </c>
      <c r="C84" s="311">
        <f t="shared" si="4"/>
        <v>0</v>
      </c>
      <c r="D84" s="237">
        <v>0</v>
      </c>
      <c r="E84" s="60"/>
      <c r="F84" s="145">
        <f t="shared" si="5"/>
        <v>0</v>
      </c>
      <c r="G84" s="237"/>
      <c r="H84" s="238"/>
      <c r="I84" s="110">
        <f t="shared" si="6"/>
        <v>0</v>
      </c>
      <c r="J84" s="237">
        <v>0</v>
      </c>
      <c r="K84" s="238"/>
      <c r="L84" s="110">
        <f t="shared" si="7"/>
        <v>0</v>
      </c>
      <c r="M84" s="121"/>
      <c r="N84" s="60"/>
      <c r="O84" s="110">
        <f t="shared" si="8"/>
        <v>0</v>
      </c>
      <c r="P84" s="213"/>
    </row>
    <row r="85" spans="1:16" ht="24" hidden="1" x14ac:dyDescent="0.25">
      <c r="A85" s="36">
        <v>2122</v>
      </c>
      <c r="B85" s="57" t="s">
        <v>78</v>
      </c>
      <c r="C85" s="311">
        <f t="shared" si="4"/>
        <v>0</v>
      </c>
      <c r="D85" s="237">
        <v>0</v>
      </c>
      <c r="E85" s="60"/>
      <c r="F85" s="145">
        <f t="shared" si="5"/>
        <v>0</v>
      </c>
      <c r="G85" s="237"/>
      <c r="H85" s="238"/>
      <c r="I85" s="110">
        <f t="shared" si="6"/>
        <v>0</v>
      </c>
      <c r="J85" s="237">
        <v>0</v>
      </c>
      <c r="K85" s="238"/>
      <c r="L85" s="110">
        <f t="shared" si="7"/>
        <v>0</v>
      </c>
      <c r="M85" s="121"/>
      <c r="N85" s="60"/>
      <c r="O85" s="110">
        <f t="shared" si="8"/>
        <v>0</v>
      </c>
      <c r="P85" s="213"/>
    </row>
    <row r="86" spans="1:16" hidden="1" x14ac:dyDescent="0.25">
      <c r="A86" s="44">
        <v>2200</v>
      </c>
      <c r="B86" s="103" t="s">
        <v>80</v>
      </c>
      <c r="C86" s="293">
        <f t="shared" si="4"/>
        <v>0</v>
      </c>
      <c r="D86" s="227">
        <f>SUM(D87,D92,D98,D106,D115,D119,D125,D131)</f>
        <v>0</v>
      </c>
      <c r="E86" s="50">
        <f>SUM(E87,E92,E98,E106,E115,E119,E125,E131)</f>
        <v>0</v>
      </c>
      <c r="F86" s="283">
        <f t="shared" si="5"/>
        <v>0</v>
      </c>
      <c r="G86" s="227">
        <f>SUM(G87,G92,G98,G106,G115,G119,G125,G131)</f>
        <v>0</v>
      </c>
      <c r="H86" s="104">
        <f>SUM(H87,H92,H98,H106,H115,H119,H125,H131)</f>
        <v>0</v>
      </c>
      <c r="I86" s="112">
        <f t="shared" si="6"/>
        <v>0</v>
      </c>
      <c r="J86" s="227">
        <f>SUM(J87,J92,J98,J106,J115,J119,J125,J131)</f>
        <v>0</v>
      </c>
      <c r="K86" s="104">
        <f>SUM(K87,K92,K98,K106,K115,K119,K125,K131)</f>
        <v>0</v>
      </c>
      <c r="L86" s="112">
        <f t="shared" si="7"/>
        <v>0</v>
      </c>
      <c r="M86" s="173">
        <f>SUM(M87,M92,M98,M106,M115,M119,M125,M131)</f>
        <v>0</v>
      </c>
      <c r="N86" s="158">
        <f>SUM(N87,N92,N98,N106,N115,N119,N125,N131)</f>
        <v>0</v>
      </c>
      <c r="O86" s="159">
        <f t="shared" si="8"/>
        <v>0</v>
      </c>
      <c r="P86" s="294"/>
    </row>
    <row r="87" spans="1:16" ht="24" hidden="1" x14ac:dyDescent="0.25">
      <c r="A87" s="105">
        <v>2210</v>
      </c>
      <c r="B87" s="78" t="s">
        <v>81</v>
      </c>
      <c r="C87" s="380">
        <f t="shared" si="4"/>
        <v>0</v>
      </c>
      <c r="D87" s="127">
        <f>SUM(D88:D91)</f>
        <v>0</v>
      </c>
      <c r="E87" s="106">
        <f>SUM(E88:E91)</f>
        <v>0</v>
      </c>
      <c r="F87" s="286">
        <f t="shared" si="5"/>
        <v>0</v>
      </c>
      <c r="G87" s="127">
        <f>SUM(G88:G91)</f>
        <v>0</v>
      </c>
      <c r="H87" s="172">
        <f>SUM(H88:H91)</f>
        <v>0</v>
      </c>
      <c r="I87" s="107">
        <f t="shared" si="6"/>
        <v>0</v>
      </c>
      <c r="J87" s="127">
        <f>SUM(J88:J91)</f>
        <v>0</v>
      </c>
      <c r="K87" s="172">
        <f>SUM(K88:K91)</f>
        <v>0</v>
      </c>
      <c r="L87" s="107">
        <f t="shared" si="7"/>
        <v>0</v>
      </c>
      <c r="M87" s="132">
        <f>SUM(M88:M91)</f>
        <v>0</v>
      </c>
      <c r="N87" s="106">
        <f>SUM(N88:N91)</f>
        <v>0</v>
      </c>
      <c r="O87" s="107">
        <f t="shared" si="8"/>
        <v>0</v>
      </c>
      <c r="P87" s="265"/>
    </row>
    <row r="88" spans="1:16" ht="24" hidden="1" x14ac:dyDescent="0.25">
      <c r="A88" s="32">
        <v>2211</v>
      </c>
      <c r="B88" s="52" t="s">
        <v>82</v>
      </c>
      <c r="C88" s="311">
        <f t="shared" si="4"/>
        <v>0</v>
      </c>
      <c r="D88" s="231">
        <v>0</v>
      </c>
      <c r="E88" s="55"/>
      <c r="F88" s="287">
        <f t="shared" si="5"/>
        <v>0</v>
      </c>
      <c r="G88" s="231"/>
      <c r="H88" s="232"/>
      <c r="I88" s="114">
        <f t="shared" si="6"/>
        <v>0</v>
      </c>
      <c r="J88" s="231">
        <v>0</v>
      </c>
      <c r="K88" s="232"/>
      <c r="L88" s="114">
        <f t="shared" si="7"/>
        <v>0</v>
      </c>
      <c r="M88" s="179"/>
      <c r="N88" s="55"/>
      <c r="O88" s="114">
        <f t="shared" si="8"/>
        <v>0</v>
      </c>
      <c r="P88" s="208"/>
    </row>
    <row r="89" spans="1:16" ht="36" hidden="1" x14ac:dyDescent="0.25">
      <c r="A89" s="36">
        <v>2212</v>
      </c>
      <c r="B89" s="57" t="s">
        <v>83</v>
      </c>
      <c r="C89" s="311">
        <f t="shared" si="4"/>
        <v>0</v>
      </c>
      <c r="D89" s="237">
        <v>0</v>
      </c>
      <c r="E89" s="60"/>
      <c r="F89" s="145">
        <f t="shared" si="5"/>
        <v>0</v>
      </c>
      <c r="G89" s="237"/>
      <c r="H89" s="238"/>
      <c r="I89" s="110">
        <f t="shared" si="6"/>
        <v>0</v>
      </c>
      <c r="J89" s="237">
        <v>0</v>
      </c>
      <c r="K89" s="238"/>
      <c r="L89" s="110">
        <f t="shared" si="7"/>
        <v>0</v>
      </c>
      <c r="M89" s="121"/>
      <c r="N89" s="60"/>
      <c r="O89" s="110">
        <f t="shared" si="8"/>
        <v>0</v>
      </c>
      <c r="P89" s="213"/>
    </row>
    <row r="90" spans="1:16" ht="24" hidden="1" x14ac:dyDescent="0.25">
      <c r="A90" s="36">
        <v>2214</v>
      </c>
      <c r="B90" s="57" t="s">
        <v>84</v>
      </c>
      <c r="C90" s="311">
        <f t="shared" si="4"/>
        <v>0</v>
      </c>
      <c r="D90" s="237">
        <v>0</v>
      </c>
      <c r="E90" s="60"/>
      <c r="F90" s="145">
        <f t="shared" si="5"/>
        <v>0</v>
      </c>
      <c r="G90" s="237"/>
      <c r="H90" s="238"/>
      <c r="I90" s="110">
        <f t="shared" si="6"/>
        <v>0</v>
      </c>
      <c r="J90" s="237">
        <v>0</v>
      </c>
      <c r="K90" s="238"/>
      <c r="L90" s="110">
        <f t="shared" si="7"/>
        <v>0</v>
      </c>
      <c r="M90" s="121"/>
      <c r="N90" s="60"/>
      <c r="O90" s="110">
        <f t="shared" si="8"/>
        <v>0</v>
      </c>
      <c r="P90" s="213"/>
    </row>
    <row r="91" spans="1:16" hidden="1" x14ac:dyDescent="0.25">
      <c r="A91" s="36">
        <v>2219</v>
      </c>
      <c r="B91" s="57" t="s">
        <v>85</v>
      </c>
      <c r="C91" s="311">
        <f t="shared" si="4"/>
        <v>0</v>
      </c>
      <c r="D91" s="237">
        <v>0</v>
      </c>
      <c r="E91" s="60"/>
      <c r="F91" s="145">
        <f t="shared" si="5"/>
        <v>0</v>
      </c>
      <c r="G91" s="237"/>
      <c r="H91" s="238"/>
      <c r="I91" s="110">
        <f t="shared" si="6"/>
        <v>0</v>
      </c>
      <c r="J91" s="237">
        <v>0</v>
      </c>
      <c r="K91" s="238"/>
      <c r="L91" s="110">
        <f t="shared" si="7"/>
        <v>0</v>
      </c>
      <c r="M91" s="121"/>
      <c r="N91" s="60"/>
      <c r="O91" s="110">
        <f t="shared" si="8"/>
        <v>0</v>
      </c>
      <c r="P91" s="213"/>
    </row>
    <row r="92" spans="1:16" ht="24" hidden="1" x14ac:dyDescent="0.25">
      <c r="A92" s="108">
        <v>2220</v>
      </c>
      <c r="B92" s="57" t="s">
        <v>86</v>
      </c>
      <c r="C92" s="311">
        <f t="shared" si="4"/>
        <v>0</v>
      </c>
      <c r="D92" s="288">
        <f>SUM(D93:D97)</f>
        <v>0</v>
      </c>
      <c r="E92" s="109">
        <f>SUM(E93:E97)</f>
        <v>0</v>
      </c>
      <c r="F92" s="145">
        <f t="shared" si="5"/>
        <v>0</v>
      </c>
      <c r="G92" s="288">
        <f>SUM(G93:G97)</f>
        <v>0</v>
      </c>
      <c r="H92" s="115">
        <f>SUM(H93:H97)</f>
        <v>0</v>
      </c>
      <c r="I92" s="110">
        <f t="shared" si="6"/>
        <v>0</v>
      </c>
      <c r="J92" s="288">
        <f>SUM(J93:J97)</f>
        <v>0</v>
      </c>
      <c r="K92" s="115">
        <f>SUM(K93:K97)</f>
        <v>0</v>
      </c>
      <c r="L92" s="110">
        <f t="shared" si="7"/>
        <v>0</v>
      </c>
      <c r="M92" s="131">
        <f>SUM(M93:M97)</f>
        <v>0</v>
      </c>
      <c r="N92" s="109">
        <f>SUM(N93:N97)</f>
        <v>0</v>
      </c>
      <c r="O92" s="110">
        <f t="shared" si="8"/>
        <v>0</v>
      </c>
      <c r="P92" s="213"/>
    </row>
    <row r="93" spans="1:16" hidden="1" x14ac:dyDescent="0.25">
      <c r="A93" s="36">
        <v>2221</v>
      </c>
      <c r="B93" s="57" t="s">
        <v>87</v>
      </c>
      <c r="C93" s="311">
        <f t="shared" si="4"/>
        <v>0</v>
      </c>
      <c r="D93" s="237">
        <v>0</v>
      </c>
      <c r="E93" s="60"/>
      <c r="F93" s="145">
        <f t="shared" si="5"/>
        <v>0</v>
      </c>
      <c r="G93" s="237"/>
      <c r="H93" s="238"/>
      <c r="I93" s="110">
        <f t="shared" si="6"/>
        <v>0</v>
      </c>
      <c r="J93" s="237">
        <v>0</v>
      </c>
      <c r="K93" s="238"/>
      <c r="L93" s="110">
        <f t="shared" si="7"/>
        <v>0</v>
      </c>
      <c r="M93" s="121"/>
      <c r="N93" s="60"/>
      <c r="O93" s="110">
        <f t="shared" si="8"/>
        <v>0</v>
      </c>
      <c r="P93" s="213"/>
    </row>
    <row r="94" spans="1:16" hidden="1" x14ac:dyDescent="0.25">
      <c r="A94" s="36">
        <v>2222</v>
      </c>
      <c r="B94" s="57" t="s">
        <v>88</v>
      </c>
      <c r="C94" s="311">
        <f t="shared" si="4"/>
        <v>0</v>
      </c>
      <c r="D94" s="237">
        <v>0</v>
      </c>
      <c r="E94" s="60"/>
      <c r="F94" s="145">
        <f t="shared" si="5"/>
        <v>0</v>
      </c>
      <c r="G94" s="237"/>
      <c r="H94" s="238"/>
      <c r="I94" s="110">
        <f t="shared" si="6"/>
        <v>0</v>
      </c>
      <c r="J94" s="237">
        <v>0</v>
      </c>
      <c r="K94" s="238"/>
      <c r="L94" s="110">
        <f t="shared" si="7"/>
        <v>0</v>
      </c>
      <c r="M94" s="121"/>
      <c r="N94" s="60"/>
      <c r="O94" s="110">
        <f t="shared" si="8"/>
        <v>0</v>
      </c>
      <c r="P94" s="213"/>
    </row>
    <row r="95" spans="1:16" hidden="1" x14ac:dyDescent="0.25">
      <c r="A95" s="36">
        <v>2223</v>
      </c>
      <c r="B95" s="57" t="s">
        <v>89</v>
      </c>
      <c r="C95" s="311">
        <f t="shared" si="4"/>
        <v>0</v>
      </c>
      <c r="D95" s="237">
        <v>0</v>
      </c>
      <c r="E95" s="60"/>
      <c r="F95" s="145">
        <f t="shared" si="5"/>
        <v>0</v>
      </c>
      <c r="G95" s="237"/>
      <c r="H95" s="238"/>
      <c r="I95" s="110">
        <f t="shared" si="6"/>
        <v>0</v>
      </c>
      <c r="J95" s="237">
        <v>0</v>
      </c>
      <c r="K95" s="238"/>
      <c r="L95" s="110">
        <f t="shared" si="7"/>
        <v>0</v>
      </c>
      <c r="M95" s="121"/>
      <c r="N95" s="60"/>
      <c r="O95" s="110">
        <f t="shared" si="8"/>
        <v>0</v>
      </c>
      <c r="P95" s="213"/>
    </row>
    <row r="96" spans="1:16" ht="48" hidden="1" x14ac:dyDescent="0.25">
      <c r="A96" s="36">
        <v>2224</v>
      </c>
      <c r="B96" s="57" t="s">
        <v>90</v>
      </c>
      <c r="C96" s="311">
        <f t="shared" si="4"/>
        <v>0</v>
      </c>
      <c r="D96" s="237">
        <v>0</v>
      </c>
      <c r="E96" s="60"/>
      <c r="F96" s="145">
        <f t="shared" si="5"/>
        <v>0</v>
      </c>
      <c r="G96" s="237"/>
      <c r="H96" s="238"/>
      <c r="I96" s="110">
        <f t="shared" si="6"/>
        <v>0</v>
      </c>
      <c r="J96" s="237">
        <v>0</v>
      </c>
      <c r="K96" s="238"/>
      <c r="L96" s="110">
        <f t="shared" si="7"/>
        <v>0</v>
      </c>
      <c r="M96" s="121"/>
      <c r="N96" s="60"/>
      <c r="O96" s="110">
        <f t="shared" si="8"/>
        <v>0</v>
      </c>
      <c r="P96" s="213"/>
    </row>
    <row r="97" spans="1:16" ht="24" hidden="1" x14ac:dyDescent="0.25">
      <c r="A97" s="36">
        <v>2229</v>
      </c>
      <c r="B97" s="57" t="s">
        <v>91</v>
      </c>
      <c r="C97" s="311">
        <f t="shared" si="4"/>
        <v>0</v>
      </c>
      <c r="D97" s="237">
        <v>0</v>
      </c>
      <c r="E97" s="60"/>
      <c r="F97" s="145">
        <f t="shared" si="5"/>
        <v>0</v>
      </c>
      <c r="G97" s="237"/>
      <c r="H97" s="238"/>
      <c r="I97" s="110">
        <f t="shared" si="6"/>
        <v>0</v>
      </c>
      <c r="J97" s="237">
        <v>0</v>
      </c>
      <c r="K97" s="238"/>
      <c r="L97" s="110">
        <f t="shared" si="7"/>
        <v>0</v>
      </c>
      <c r="M97" s="121"/>
      <c r="N97" s="60"/>
      <c r="O97" s="110">
        <f t="shared" si="8"/>
        <v>0</v>
      </c>
      <c r="P97" s="213"/>
    </row>
    <row r="98" spans="1:16" ht="36" hidden="1" x14ac:dyDescent="0.25">
      <c r="A98" s="108">
        <v>2230</v>
      </c>
      <c r="B98" s="57" t="s">
        <v>92</v>
      </c>
      <c r="C98" s="311">
        <f t="shared" si="4"/>
        <v>0</v>
      </c>
      <c r="D98" s="288">
        <f>SUM(D99:D105)</f>
        <v>0</v>
      </c>
      <c r="E98" s="109">
        <f>SUM(E99:E105)</f>
        <v>0</v>
      </c>
      <c r="F98" s="145">
        <f t="shared" si="5"/>
        <v>0</v>
      </c>
      <c r="G98" s="288">
        <f>SUM(G99:G105)</f>
        <v>0</v>
      </c>
      <c r="H98" s="115">
        <f>SUM(H99:H105)</f>
        <v>0</v>
      </c>
      <c r="I98" s="110">
        <f t="shared" si="6"/>
        <v>0</v>
      </c>
      <c r="J98" s="288">
        <f>SUM(J99:J105)</f>
        <v>0</v>
      </c>
      <c r="K98" s="115">
        <f>SUM(K99:K105)</f>
        <v>0</v>
      </c>
      <c r="L98" s="110">
        <f t="shared" si="7"/>
        <v>0</v>
      </c>
      <c r="M98" s="131">
        <f>SUM(M99:M105)</f>
        <v>0</v>
      </c>
      <c r="N98" s="109">
        <f>SUM(N99:N105)</f>
        <v>0</v>
      </c>
      <c r="O98" s="110">
        <f t="shared" si="8"/>
        <v>0</v>
      </c>
      <c r="P98" s="213"/>
    </row>
    <row r="99" spans="1:16" ht="24" hidden="1" x14ac:dyDescent="0.25">
      <c r="A99" s="36">
        <v>2231</v>
      </c>
      <c r="B99" s="57" t="s">
        <v>93</v>
      </c>
      <c r="C99" s="311">
        <f t="shared" si="4"/>
        <v>0</v>
      </c>
      <c r="D99" s="237">
        <v>0</v>
      </c>
      <c r="E99" s="60"/>
      <c r="F99" s="145">
        <f t="shared" si="5"/>
        <v>0</v>
      </c>
      <c r="G99" s="237"/>
      <c r="H99" s="238"/>
      <c r="I99" s="110">
        <f t="shared" si="6"/>
        <v>0</v>
      </c>
      <c r="J99" s="237">
        <v>0</v>
      </c>
      <c r="K99" s="238"/>
      <c r="L99" s="110">
        <f t="shared" si="7"/>
        <v>0</v>
      </c>
      <c r="M99" s="121"/>
      <c r="N99" s="60"/>
      <c r="O99" s="110">
        <f t="shared" si="8"/>
        <v>0</v>
      </c>
      <c r="P99" s="213"/>
    </row>
    <row r="100" spans="1:16" ht="36" hidden="1" x14ac:dyDescent="0.25">
      <c r="A100" s="36">
        <v>2232</v>
      </c>
      <c r="B100" s="57" t="s">
        <v>94</v>
      </c>
      <c r="C100" s="311">
        <f t="shared" si="4"/>
        <v>0</v>
      </c>
      <c r="D100" s="237">
        <v>0</v>
      </c>
      <c r="E100" s="60"/>
      <c r="F100" s="145">
        <f t="shared" si="5"/>
        <v>0</v>
      </c>
      <c r="G100" s="237"/>
      <c r="H100" s="238"/>
      <c r="I100" s="110">
        <f t="shared" si="6"/>
        <v>0</v>
      </c>
      <c r="J100" s="237">
        <v>0</v>
      </c>
      <c r="K100" s="238"/>
      <c r="L100" s="110">
        <f t="shared" si="7"/>
        <v>0</v>
      </c>
      <c r="M100" s="121"/>
      <c r="N100" s="60"/>
      <c r="O100" s="110">
        <f t="shared" si="8"/>
        <v>0</v>
      </c>
      <c r="P100" s="213"/>
    </row>
    <row r="101" spans="1:16" ht="24" hidden="1" x14ac:dyDescent="0.25">
      <c r="A101" s="32">
        <v>2233</v>
      </c>
      <c r="B101" s="52" t="s">
        <v>95</v>
      </c>
      <c r="C101" s="311">
        <f t="shared" si="4"/>
        <v>0</v>
      </c>
      <c r="D101" s="231">
        <v>0</v>
      </c>
      <c r="E101" s="55"/>
      <c r="F101" s="287">
        <f t="shared" si="5"/>
        <v>0</v>
      </c>
      <c r="G101" s="231"/>
      <c r="H101" s="232"/>
      <c r="I101" s="114">
        <f t="shared" si="6"/>
        <v>0</v>
      </c>
      <c r="J101" s="231">
        <v>0</v>
      </c>
      <c r="K101" s="232"/>
      <c r="L101" s="114">
        <f t="shared" si="7"/>
        <v>0</v>
      </c>
      <c r="M101" s="179"/>
      <c r="N101" s="55"/>
      <c r="O101" s="114">
        <f t="shared" si="8"/>
        <v>0</v>
      </c>
      <c r="P101" s="208"/>
    </row>
    <row r="102" spans="1:16" ht="36" hidden="1" x14ac:dyDescent="0.25">
      <c r="A102" s="36">
        <v>2234</v>
      </c>
      <c r="B102" s="57" t="s">
        <v>96</v>
      </c>
      <c r="C102" s="311">
        <f t="shared" si="4"/>
        <v>0</v>
      </c>
      <c r="D102" s="237">
        <v>0</v>
      </c>
      <c r="E102" s="60"/>
      <c r="F102" s="145">
        <f t="shared" si="5"/>
        <v>0</v>
      </c>
      <c r="G102" s="237"/>
      <c r="H102" s="238"/>
      <c r="I102" s="110">
        <f t="shared" si="6"/>
        <v>0</v>
      </c>
      <c r="J102" s="237">
        <v>0</v>
      </c>
      <c r="K102" s="238"/>
      <c r="L102" s="110">
        <f t="shared" si="7"/>
        <v>0</v>
      </c>
      <c r="M102" s="121"/>
      <c r="N102" s="60"/>
      <c r="O102" s="110">
        <f t="shared" si="8"/>
        <v>0</v>
      </c>
      <c r="P102" s="213"/>
    </row>
    <row r="103" spans="1:16" ht="24" hidden="1" x14ac:dyDescent="0.25">
      <c r="A103" s="36">
        <v>2235</v>
      </c>
      <c r="B103" s="57" t="s">
        <v>97</v>
      </c>
      <c r="C103" s="311">
        <f t="shared" si="4"/>
        <v>0</v>
      </c>
      <c r="D103" s="237">
        <v>0</v>
      </c>
      <c r="E103" s="60"/>
      <c r="F103" s="145">
        <f t="shared" si="5"/>
        <v>0</v>
      </c>
      <c r="G103" s="237"/>
      <c r="H103" s="238"/>
      <c r="I103" s="110">
        <f t="shared" si="6"/>
        <v>0</v>
      </c>
      <c r="J103" s="237">
        <v>0</v>
      </c>
      <c r="K103" s="238"/>
      <c r="L103" s="110">
        <f t="shared" si="7"/>
        <v>0</v>
      </c>
      <c r="M103" s="121"/>
      <c r="N103" s="60"/>
      <c r="O103" s="110">
        <f t="shared" si="8"/>
        <v>0</v>
      </c>
      <c r="P103" s="213"/>
    </row>
    <row r="104" spans="1:16" hidden="1" x14ac:dyDescent="0.25">
      <c r="A104" s="36">
        <v>2236</v>
      </c>
      <c r="B104" s="57" t="s">
        <v>98</v>
      </c>
      <c r="C104" s="311">
        <f t="shared" si="4"/>
        <v>0</v>
      </c>
      <c r="D104" s="237">
        <v>0</v>
      </c>
      <c r="E104" s="60"/>
      <c r="F104" s="145">
        <f t="shared" si="5"/>
        <v>0</v>
      </c>
      <c r="G104" s="237"/>
      <c r="H104" s="238"/>
      <c r="I104" s="110">
        <f t="shared" si="6"/>
        <v>0</v>
      </c>
      <c r="J104" s="237">
        <v>0</v>
      </c>
      <c r="K104" s="238"/>
      <c r="L104" s="110">
        <f t="shared" si="7"/>
        <v>0</v>
      </c>
      <c r="M104" s="121"/>
      <c r="N104" s="60"/>
      <c r="O104" s="110">
        <f t="shared" si="8"/>
        <v>0</v>
      </c>
      <c r="P104" s="213"/>
    </row>
    <row r="105" spans="1:16" ht="24" hidden="1" x14ac:dyDescent="0.25">
      <c r="A105" s="36">
        <v>2239</v>
      </c>
      <c r="B105" s="57" t="s">
        <v>99</v>
      </c>
      <c r="C105" s="311">
        <f t="shared" si="4"/>
        <v>0</v>
      </c>
      <c r="D105" s="237">
        <v>0</v>
      </c>
      <c r="E105" s="60"/>
      <c r="F105" s="145">
        <f t="shared" si="5"/>
        <v>0</v>
      </c>
      <c r="G105" s="237"/>
      <c r="H105" s="238"/>
      <c r="I105" s="110">
        <f t="shared" si="6"/>
        <v>0</v>
      </c>
      <c r="J105" s="237">
        <v>0</v>
      </c>
      <c r="K105" s="238"/>
      <c r="L105" s="110">
        <f t="shared" si="7"/>
        <v>0</v>
      </c>
      <c r="M105" s="121"/>
      <c r="N105" s="60"/>
      <c r="O105" s="110">
        <f t="shared" si="8"/>
        <v>0</v>
      </c>
      <c r="P105" s="213"/>
    </row>
    <row r="106" spans="1:16" ht="36" hidden="1" x14ac:dyDescent="0.25">
      <c r="A106" s="108">
        <v>2240</v>
      </c>
      <c r="B106" s="57" t="s">
        <v>100</v>
      </c>
      <c r="C106" s="311">
        <f t="shared" si="4"/>
        <v>0</v>
      </c>
      <c r="D106" s="288">
        <f>SUM(D107:D114)</f>
        <v>0</v>
      </c>
      <c r="E106" s="109">
        <f>SUM(E107:E114)</f>
        <v>0</v>
      </c>
      <c r="F106" s="145">
        <f t="shared" si="5"/>
        <v>0</v>
      </c>
      <c r="G106" s="288">
        <f>SUM(G107:G114)</f>
        <v>0</v>
      </c>
      <c r="H106" s="115">
        <f>SUM(H107:H114)</f>
        <v>0</v>
      </c>
      <c r="I106" s="110">
        <f t="shared" si="6"/>
        <v>0</v>
      </c>
      <c r="J106" s="288">
        <f>SUM(J107:J114)</f>
        <v>0</v>
      </c>
      <c r="K106" s="115">
        <f>SUM(K107:K114)</f>
        <v>0</v>
      </c>
      <c r="L106" s="110">
        <f t="shared" si="7"/>
        <v>0</v>
      </c>
      <c r="M106" s="131">
        <f>SUM(M107:M114)</f>
        <v>0</v>
      </c>
      <c r="N106" s="109">
        <f>SUM(N107:N114)</f>
        <v>0</v>
      </c>
      <c r="O106" s="110">
        <f t="shared" si="8"/>
        <v>0</v>
      </c>
      <c r="P106" s="213"/>
    </row>
    <row r="107" spans="1:16" hidden="1" x14ac:dyDescent="0.25">
      <c r="A107" s="36">
        <v>2241</v>
      </c>
      <c r="B107" s="57" t="s">
        <v>101</v>
      </c>
      <c r="C107" s="311">
        <f t="shared" si="4"/>
        <v>0</v>
      </c>
      <c r="D107" s="237">
        <v>0</v>
      </c>
      <c r="E107" s="60"/>
      <c r="F107" s="145">
        <f t="shared" si="5"/>
        <v>0</v>
      </c>
      <c r="G107" s="237"/>
      <c r="H107" s="238"/>
      <c r="I107" s="110">
        <f t="shared" si="6"/>
        <v>0</v>
      </c>
      <c r="J107" s="237">
        <v>0</v>
      </c>
      <c r="K107" s="238"/>
      <c r="L107" s="110">
        <f t="shared" si="7"/>
        <v>0</v>
      </c>
      <c r="M107" s="121"/>
      <c r="N107" s="60"/>
      <c r="O107" s="110">
        <f t="shared" si="8"/>
        <v>0</v>
      </c>
      <c r="P107" s="213"/>
    </row>
    <row r="108" spans="1:16" ht="24" hidden="1" x14ac:dyDescent="0.25">
      <c r="A108" s="36">
        <v>2242</v>
      </c>
      <c r="B108" s="57" t="s">
        <v>102</v>
      </c>
      <c r="C108" s="311">
        <f t="shared" si="4"/>
        <v>0</v>
      </c>
      <c r="D108" s="237">
        <v>0</v>
      </c>
      <c r="E108" s="60"/>
      <c r="F108" s="145">
        <f t="shared" si="5"/>
        <v>0</v>
      </c>
      <c r="G108" s="237"/>
      <c r="H108" s="238"/>
      <c r="I108" s="110">
        <f t="shared" si="6"/>
        <v>0</v>
      </c>
      <c r="J108" s="237">
        <v>0</v>
      </c>
      <c r="K108" s="238"/>
      <c r="L108" s="110">
        <f t="shared" si="7"/>
        <v>0</v>
      </c>
      <c r="M108" s="121"/>
      <c r="N108" s="60"/>
      <c r="O108" s="110">
        <f t="shared" si="8"/>
        <v>0</v>
      </c>
      <c r="P108" s="213"/>
    </row>
    <row r="109" spans="1:16" ht="24" hidden="1" x14ac:dyDescent="0.25">
      <c r="A109" s="36">
        <v>2243</v>
      </c>
      <c r="B109" s="57" t="s">
        <v>103</v>
      </c>
      <c r="C109" s="311">
        <f t="shared" si="4"/>
        <v>0</v>
      </c>
      <c r="D109" s="237">
        <v>0</v>
      </c>
      <c r="E109" s="60"/>
      <c r="F109" s="145">
        <f t="shared" si="5"/>
        <v>0</v>
      </c>
      <c r="G109" s="237"/>
      <c r="H109" s="238"/>
      <c r="I109" s="110">
        <f t="shared" si="6"/>
        <v>0</v>
      </c>
      <c r="J109" s="237">
        <v>0</v>
      </c>
      <c r="K109" s="238"/>
      <c r="L109" s="110">
        <f t="shared" si="7"/>
        <v>0</v>
      </c>
      <c r="M109" s="121"/>
      <c r="N109" s="60"/>
      <c r="O109" s="110">
        <f t="shared" si="8"/>
        <v>0</v>
      </c>
      <c r="P109" s="213"/>
    </row>
    <row r="110" spans="1:16" hidden="1" x14ac:dyDescent="0.25">
      <c r="A110" s="36">
        <v>2244</v>
      </c>
      <c r="B110" s="57" t="s">
        <v>104</v>
      </c>
      <c r="C110" s="311">
        <f t="shared" si="4"/>
        <v>0</v>
      </c>
      <c r="D110" s="237">
        <v>0</v>
      </c>
      <c r="E110" s="60"/>
      <c r="F110" s="145">
        <f t="shared" si="5"/>
        <v>0</v>
      </c>
      <c r="G110" s="237"/>
      <c r="H110" s="238"/>
      <c r="I110" s="110">
        <f t="shared" si="6"/>
        <v>0</v>
      </c>
      <c r="J110" s="237">
        <v>0</v>
      </c>
      <c r="K110" s="238"/>
      <c r="L110" s="110">
        <f t="shared" si="7"/>
        <v>0</v>
      </c>
      <c r="M110" s="121"/>
      <c r="N110" s="60"/>
      <c r="O110" s="110">
        <f t="shared" si="8"/>
        <v>0</v>
      </c>
      <c r="P110" s="213"/>
    </row>
    <row r="111" spans="1:16" ht="24" hidden="1" x14ac:dyDescent="0.25">
      <c r="A111" s="36">
        <v>2246</v>
      </c>
      <c r="B111" s="57" t="s">
        <v>105</v>
      </c>
      <c r="C111" s="311">
        <f t="shared" si="4"/>
        <v>0</v>
      </c>
      <c r="D111" s="237">
        <v>0</v>
      </c>
      <c r="E111" s="60"/>
      <c r="F111" s="145">
        <f t="shared" si="5"/>
        <v>0</v>
      </c>
      <c r="G111" s="237"/>
      <c r="H111" s="238"/>
      <c r="I111" s="110">
        <f t="shared" si="6"/>
        <v>0</v>
      </c>
      <c r="J111" s="237">
        <v>0</v>
      </c>
      <c r="K111" s="238"/>
      <c r="L111" s="110">
        <f t="shared" si="7"/>
        <v>0</v>
      </c>
      <c r="M111" s="121"/>
      <c r="N111" s="60"/>
      <c r="O111" s="110">
        <f t="shared" si="8"/>
        <v>0</v>
      </c>
      <c r="P111" s="213"/>
    </row>
    <row r="112" spans="1:16" hidden="1" x14ac:dyDescent="0.25">
      <c r="A112" s="36">
        <v>2247</v>
      </c>
      <c r="B112" s="57" t="s">
        <v>106</v>
      </c>
      <c r="C112" s="311">
        <f t="shared" si="4"/>
        <v>0</v>
      </c>
      <c r="D112" s="237">
        <v>0</v>
      </c>
      <c r="E112" s="60"/>
      <c r="F112" s="145">
        <f t="shared" si="5"/>
        <v>0</v>
      </c>
      <c r="G112" s="237"/>
      <c r="H112" s="238"/>
      <c r="I112" s="110">
        <f t="shared" si="6"/>
        <v>0</v>
      </c>
      <c r="J112" s="237">
        <v>0</v>
      </c>
      <c r="K112" s="238"/>
      <c r="L112" s="110">
        <f t="shared" si="7"/>
        <v>0</v>
      </c>
      <c r="M112" s="121"/>
      <c r="N112" s="60"/>
      <c r="O112" s="110">
        <f t="shared" si="8"/>
        <v>0</v>
      </c>
      <c r="P112" s="213"/>
    </row>
    <row r="113" spans="1:16" ht="24" hidden="1" x14ac:dyDescent="0.25">
      <c r="A113" s="36">
        <v>2248</v>
      </c>
      <c r="B113" s="57" t="s">
        <v>107</v>
      </c>
      <c r="C113" s="311">
        <f t="shared" si="4"/>
        <v>0</v>
      </c>
      <c r="D113" s="237">
        <v>0</v>
      </c>
      <c r="E113" s="60"/>
      <c r="F113" s="145">
        <f t="shared" si="5"/>
        <v>0</v>
      </c>
      <c r="G113" s="237"/>
      <c r="H113" s="238"/>
      <c r="I113" s="110">
        <f t="shared" si="6"/>
        <v>0</v>
      </c>
      <c r="J113" s="237">
        <v>0</v>
      </c>
      <c r="K113" s="238"/>
      <c r="L113" s="110">
        <f t="shared" si="7"/>
        <v>0</v>
      </c>
      <c r="M113" s="121"/>
      <c r="N113" s="60"/>
      <c r="O113" s="110">
        <f t="shared" si="8"/>
        <v>0</v>
      </c>
      <c r="P113" s="213"/>
    </row>
    <row r="114" spans="1:16" ht="24" hidden="1" x14ac:dyDescent="0.25">
      <c r="A114" s="36">
        <v>2249</v>
      </c>
      <c r="B114" s="57" t="s">
        <v>108</v>
      </c>
      <c r="C114" s="311">
        <f t="shared" si="4"/>
        <v>0</v>
      </c>
      <c r="D114" s="237">
        <v>0</v>
      </c>
      <c r="E114" s="60"/>
      <c r="F114" s="145">
        <f t="shared" si="5"/>
        <v>0</v>
      </c>
      <c r="G114" s="237"/>
      <c r="H114" s="238"/>
      <c r="I114" s="110">
        <f t="shared" si="6"/>
        <v>0</v>
      </c>
      <c r="J114" s="237">
        <v>0</v>
      </c>
      <c r="K114" s="238"/>
      <c r="L114" s="110">
        <f t="shared" si="7"/>
        <v>0</v>
      </c>
      <c r="M114" s="121"/>
      <c r="N114" s="60"/>
      <c r="O114" s="110">
        <f t="shared" si="8"/>
        <v>0</v>
      </c>
      <c r="P114" s="213"/>
    </row>
    <row r="115" spans="1:16" hidden="1" x14ac:dyDescent="0.25">
      <c r="A115" s="108">
        <v>2250</v>
      </c>
      <c r="B115" s="57" t="s">
        <v>109</v>
      </c>
      <c r="C115" s="311">
        <f t="shared" si="4"/>
        <v>0</v>
      </c>
      <c r="D115" s="288">
        <f>SUM(D116:D118)</f>
        <v>0</v>
      </c>
      <c r="E115" s="109">
        <f>SUM(E116:E118)</f>
        <v>0</v>
      </c>
      <c r="F115" s="145">
        <f t="shared" si="5"/>
        <v>0</v>
      </c>
      <c r="G115" s="288">
        <f>SUM(G116:G118)</f>
        <v>0</v>
      </c>
      <c r="H115" s="115">
        <f>SUM(H116:H118)</f>
        <v>0</v>
      </c>
      <c r="I115" s="110">
        <f t="shared" si="6"/>
        <v>0</v>
      </c>
      <c r="J115" s="288">
        <f>SUM(J116:J118)</f>
        <v>0</v>
      </c>
      <c r="K115" s="115">
        <f>SUM(K116:K118)</f>
        <v>0</v>
      </c>
      <c r="L115" s="110">
        <f t="shared" si="7"/>
        <v>0</v>
      </c>
      <c r="M115" s="131">
        <f>SUM(M116:M118)</f>
        <v>0</v>
      </c>
      <c r="N115" s="109">
        <f>SUM(N116:N118)</f>
        <v>0</v>
      </c>
      <c r="O115" s="110">
        <f t="shared" si="8"/>
        <v>0</v>
      </c>
      <c r="P115" s="213"/>
    </row>
    <row r="116" spans="1:16" hidden="1" x14ac:dyDescent="0.25">
      <c r="A116" s="36">
        <v>2251</v>
      </c>
      <c r="B116" s="57" t="s">
        <v>110</v>
      </c>
      <c r="C116" s="311">
        <f t="shared" si="4"/>
        <v>0</v>
      </c>
      <c r="D116" s="237">
        <v>0</v>
      </c>
      <c r="E116" s="60"/>
      <c r="F116" s="145">
        <f t="shared" si="5"/>
        <v>0</v>
      </c>
      <c r="G116" s="237"/>
      <c r="H116" s="238"/>
      <c r="I116" s="110">
        <f t="shared" si="6"/>
        <v>0</v>
      </c>
      <c r="J116" s="237">
        <v>0</v>
      </c>
      <c r="K116" s="238"/>
      <c r="L116" s="110">
        <f t="shared" si="7"/>
        <v>0</v>
      </c>
      <c r="M116" s="121"/>
      <c r="N116" s="60"/>
      <c r="O116" s="110">
        <f t="shared" si="8"/>
        <v>0</v>
      </c>
      <c r="P116" s="213"/>
    </row>
    <row r="117" spans="1:16" ht="24" hidden="1" x14ac:dyDescent="0.25">
      <c r="A117" s="36">
        <v>2252</v>
      </c>
      <c r="B117" s="57" t="s">
        <v>111</v>
      </c>
      <c r="C117" s="311">
        <f t="shared" ref="C117:C181" si="9">F117+I117+L117+O117</f>
        <v>0</v>
      </c>
      <c r="D117" s="237">
        <v>0</v>
      </c>
      <c r="E117" s="60"/>
      <c r="F117" s="145">
        <f t="shared" si="5"/>
        <v>0</v>
      </c>
      <c r="G117" s="237"/>
      <c r="H117" s="238"/>
      <c r="I117" s="110">
        <f t="shared" si="6"/>
        <v>0</v>
      </c>
      <c r="J117" s="237">
        <v>0</v>
      </c>
      <c r="K117" s="238"/>
      <c r="L117" s="110">
        <f t="shared" si="7"/>
        <v>0</v>
      </c>
      <c r="M117" s="121"/>
      <c r="N117" s="60"/>
      <c r="O117" s="110">
        <f t="shared" si="8"/>
        <v>0</v>
      </c>
      <c r="P117" s="213"/>
    </row>
    <row r="118" spans="1:16" ht="24" hidden="1" x14ac:dyDescent="0.25">
      <c r="A118" s="36">
        <v>2259</v>
      </c>
      <c r="B118" s="57" t="s">
        <v>112</v>
      </c>
      <c r="C118" s="311">
        <f t="shared" si="9"/>
        <v>0</v>
      </c>
      <c r="D118" s="237">
        <v>0</v>
      </c>
      <c r="E118" s="60"/>
      <c r="F118" s="145">
        <f t="shared" ref="F118:F182" si="10">D118+E118</f>
        <v>0</v>
      </c>
      <c r="G118" s="237"/>
      <c r="H118" s="238"/>
      <c r="I118" s="110">
        <f t="shared" ref="I118:I182" si="11">G118+H118</f>
        <v>0</v>
      </c>
      <c r="J118" s="237">
        <v>0</v>
      </c>
      <c r="K118" s="238"/>
      <c r="L118" s="110">
        <f t="shared" ref="L118:L182" si="12">J118+K118</f>
        <v>0</v>
      </c>
      <c r="M118" s="121"/>
      <c r="N118" s="60"/>
      <c r="O118" s="110">
        <f t="shared" ref="O118:O182" si="13">M118+N118</f>
        <v>0</v>
      </c>
      <c r="P118" s="213"/>
    </row>
    <row r="119" spans="1:16" hidden="1" x14ac:dyDescent="0.25">
      <c r="A119" s="108">
        <v>2260</v>
      </c>
      <c r="B119" s="57" t="s">
        <v>113</v>
      </c>
      <c r="C119" s="311">
        <f t="shared" si="9"/>
        <v>0</v>
      </c>
      <c r="D119" s="288">
        <f>SUM(D120:D124)</f>
        <v>0</v>
      </c>
      <c r="E119" s="109">
        <f>SUM(E120:E124)</f>
        <v>0</v>
      </c>
      <c r="F119" s="145">
        <f t="shared" si="10"/>
        <v>0</v>
      </c>
      <c r="G119" s="288">
        <f>SUM(G120:G124)</f>
        <v>0</v>
      </c>
      <c r="H119" s="115">
        <f>SUM(H120:H124)</f>
        <v>0</v>
      </c>
      <c r="I119" s="110">
        <f t="shared" si="11"/>
        <v>0</v>
      </c>
      <c r="J119" s="288">
        <f>SUM(J120:J124)</f>
        <v>0</v>
      </c>
      <c r="K119" s="115">
        <f>SUM(K120:K124)</f>
        <v>0</v>
      </c>
      <c r="L119" s="110">
        <f t="shared" si="12"/>
        <v>0</v>
      </c>
      <c r="M119" s="131">
        <f>SUM(M120:M124)</f>
        <v>0</v>
      </c>
      <c r="N119" s="109">
        <f>SUM(N120:N124)</f>
        <v>0</v>
      </c>
      <c r="O119" s="110">
        <f t="shared" si="13"/>
        <v>0</v>
      </c>
      <c r="P119" s="213"/>
    </row>
    <row r="120" spans="1:16" hidden="1" x14ac:dyDescent="0.25">
      <c r="A120" s="36">
        <v>2261</v>
      </c>
      <c r="B120" s="57" t="s">
        <v>114</v>
      </c>
      <c r="C120" s="311">
        <f t="shared" si="9"/>
        <v>0</v>
      </c>
      <c r="D120" s="237">
        <v>0</v>
      </c>
      <c r="E120" s="60"/>
      <c r="F120" s="145">
        <f t="shared" si="10"/>
        <v>0</v>
      </c>
      <c r="G120" s="237"/>
      <c r="H120" s="238"/>
      <c r="I120" s="110">
        <f t="shared" si="11"/>
        <v>0</v>
      </c>
      <c r="J120" s="237">
        <v>0</v>
      </c>
      <c r="K120" s="238"/>
      <c r="L120" s="110">
        <f t="shared" si="12"/>
        <v>0</v>
      </c>
      <c r="M120" s="121"/>
      <c r="N120" s="60"/>
      <c r="O120" s="110">
        <f t="shared" si="13"/>
        <v>0</v>
      </c>
      <c r="P120" s="213"/>
    </row>
    <row r="121" spans="1:16" hidden="1" x14ac:dyDescent="0.25">
      <c r="A121" s="36">
        <v>2262</v>
      </c>
      <c r="B121" s="57" t="s">
        <v>115</v>
      </c>
      <c r="C121" s="311">
        <f t="shared" si="9"/>
        <v>0</v>
      </c>
      <c r="D121" s="237">
        <v>0</v>
      </c>
      <c r="E121" s="60"/>
      <c r="F121" s="145">
        <f t="shared" si="10"/>
        <v>0</v>
      </c>
      <c r="G121" s="237"/>
      <c r="H121" s="238"/>
      <c r="I121" s="110">
        <f t="shared" si="11"/>
        <v>0</v>
      </c>
      <c r="J121" s="237">
        <v>0</v>
      </c>
      <c r="K121" s="238"/>
      <c r="L121" s="110">
        <f t="shared" si="12"/>
        <v>0</v>
      </c>
      <c r="M121" s="121"/>
      <c r="N121" s="60"/>
      <c r="O121" s="110">
        <f t="shared" si="13"/>
        <v>0</v>
      </c>
      <c r="P121" s="213"/>
    </row>
    <row r="122" spans="1:16" hidden="1" x14ac:dyDescent="0.25">
      <c r="A122" s="36">
        <v>2263</v>
      </c>
      <c r="B122" s="57" t="s">
        <v>116</v>
      </c>
      <c r="C122" s="311">
        <f t="shared" si="9"/>
        <v>0</v>
      </c>
      <c r="D122" s="237">
        <v>0</v>
      </c>
      <c r="E122" s="60"/>
      <c r="F122" s="145">
        <f t="shared" si="10"/>
        <v>0</v>
      </c>
      <c r="G122" s="237"/>
      <c r="H122" s="238"/>
      <c r="I122" s="110">
        <f t="shared" si="11"/>
        <v>0</v>
      </c>
      <c r="J122" s="237">
        <v>0</v>
      </c>
      <c r="K122" s="238"/>
      <c r="L122" s="110">
        <f t="shared" si="12"/>
        <v>0</v>
      </c>
      <c r="M122" s="121"/>
      <c r="N122" s="60"/>
      <c r="O122" s="110">
        <f t="shared" si="13"/>
        <v>0</v>
      </c>
      <c r="P122" s="213"/>
    </row>
    <row r="123" spans="1:16" ht="24" hidden="1" x14ac:dyDescent="0.25">
      <c r="A123" s="36">
        <v>2264</v>
      </c>
      <c r="B123" s="57" t="s">
        <v>117</v>
      </c>
      <c r="C123" s="311">
        <f t="shared" si="9"/>
        <v>0</v>
      </c>
      <c r="D123" s="237">
        <v>0</v>
      </c>
      <c r="E123" s="60"/>
      <c r="F123" s="145">
        <f t="shared" si="10"/>
        <v>0</v>
      </c>
      <c r="G123" s="237"/>
      <c r="H123" s="238"/>
      <c r="I123" s="110">
        <f t="shared" si="11"/>
        <v>0</v>
      </c>
      <c r="J123" s="237">
        <v>0</v>
      </c>
      <c r="K123" s="238"/>
      <c r="L123" s="110">
        <f t="shared" si="12"/>
        <v>0</v>
      </c>
      <c r="M123" s="121"/>
      <c r="N123" s="60"/>
      <c r="O123" s="110">
        <f t="shared" si="13"/>
        <v>0</v>
      </c>
      <c r="P123" s="213"/>
    </row>
    <row r="124" spans="1:16" hidden="1" x14ac:dyDescent="0.25">
      <c r="A124" s="36">
        <v>2269</v>
      </c>
      <c r="B124" s="57" t="s">
        <v>118</v>
      </c>
      <c r="C124" s="311">
        <f t="shared" si="9"/>
        <v>0</v>
      </c>
      <c r="D124" s="237">
        <v>0</v>
      </c>
      <c r="E124" s="60"/>
      <c r="F124" s="145">
        <f t="shared" si="10"/>
        <v>0</v>
      </c>
      <c r="G124" s="237"/>
      <c r="H124" s="238"/>
      <c r="I124" s="110">
        <f t="shared" si="11"/>
        <v>0</v>
      </c>
      <c r="J124" s="237">
        <v>0</v>
      </c>
      <c r="K124" s="238"/>
      <c r="L124" s="110">
        <f t="shared" si="12"/>
        <v>0</v>
      </c>
      <c r="M124" s="121"/>
      <c r="N124" s="60"/>
      <c r="O124" s="110">
        <f t="shared" si="13"/>
        <v>0</v>
      </c>
      <c r="P124" s="213"/>
    </row>
    <row r="125" spans="1:16" hidden="1" x14ac:dyDescent="0.25">
      <c r="A125" s="108">
        <v>2270</v>
      </c>
      <c r="B125" s="57" t="s">
        <v>119</v>
      </c>
      <c r="C125" s="311">
        <f t="shared" si="9"/>
        <v>0</v>
      </c>
      <c r="D125" s="288">
        <f>SUM(D126:D130)</f>
        <v>0</v>
      </c>
      <c r="E125" s="109">
        <f>SUM(E126:E130)</f>
        <v>0</v>
      </c>
      <c r="F125" s="145">
        <f t="shared" si="10"/>
        <v>0</v>
      </c>
      <c r="G125" s="288">
        <f>SUM(G126:G130)</f>
        <v>0</v>
      </c>
      <c r="H125" s="115">
        <f>SUM(H126:H130)</f>
        <v>0</v>
      </c>
      <c r="I125" s="110">
        <f t="shared" si="11"/>
        <v>0</v>
      </c>
      <c r="J125" s="288">
        <f>SUM(J126:J130)</f>
        <v>0</v>
      </c>
      <c r="K125" s="115">
        <f>SUM(K126:K130)</f>
        <v>0</v>
      </c>
      <c r="L125" s="110">
        <f t="shared" si="12"/>
        <v>0</v>
      </c>
      <c r="M125" s="131">
        <f>SUM(M126:M130)</f>
        <v>0</v>
      </c>
      <c r="N125" s="109">
        <f>SUM(N126:N130)</f>
        <v>0</v>
      </c>
      <c r="O125" s="110">
        <f t="shared" si="13"/>
        <v>0</v>
      </c>
      <c r="P125" s="213"/>
    </row>
    <row r="126" spans="1:16" hidden="1" x14ac:dyDescent="0.25">
      <c r="A126" s="36">
        <v>2272</v>
      </c>
      <c r="B126" s="1" t="s">
        <v>120</v>
      </c>
      <c r="C126" s="311">
        <f t="shared" si="9"/>
        <v>0</v>
      </c>
      <c r="D126" s="237">
        <v>0</v>
      </c>
      <c r="E126" s="60"/>
      <c r="F126" s="145">
        <f t="shared" si="10"/>
        <v>0</v>
      </c>
      <c r="G126" s="237"/>
      <c r="H126" s="238"/>
      <c r="I126" s="110">
        <f t="shared" si="11"/>
        <v>0</v>
      </c>
      <c r="J126" s="237">
        <v>0</v>
      </c>
      <c r="K126" s="238"/>
      <c r="L126" s="110">
        <f t="shared" si="12"/>
        <v>0</v>
      </c>
      <c r="M126" s="121"/>
      <c r="N126" s="60"/>
      <c r="O126" s="110">
        <f t="shared" si="13"/>
        <v>0</v>
      </c>
      <c r="P126" s="213"/>
    </row>
    <row r="127" spans="1:16" ht="24" hidden="1" x14ac:dyDescent="0.25">
      <c r="A127" s="36">
        <v>2275</v>
      </c>
      <c r="B127" s="57" t="s">
        <v>121</v>
      </c>
      <c r="C127" s="311">
        <f t="shared" si="9"/>
        <v>0</v>
      </c>
      <c r="D127" s="237">
        <v>0</v>
      </c>
      <c r="E127" s="60"/>
      <c r="F127" s="145">
        <f t="shared" si="10"/>
        <v>0</v>
      </c>
      <c r="G127" s="237"/>
      <c r="H127" s="238"/>
      <c r="I127" s="110">
        <f t="shared" si="11"/>
        <v>0</v>
      </c>
      <c r="J127" s="237">
        <v>0</v>
      </c>
      <c r="K127" s="238"/>
      <c r="L127" s="110">
        <f t="shared" si="12"/>
        <v>0</v>
      </c>
      <c r="M127" s="121"/>
      <c r="N127" s="60"/>
      <c r="O127" s="110">
        <f t="shared" si="13"/>
        <v>0</v>
      </c>
      <c r="P127" s="213"/>
    </row>
    <row r="128" spans="1:16" ht="36" hidden="1" x14ac:dyDescent="0.25">
      <c r="A128" s="36">
        <v>2276</v>
      </c>
      <c r="B128" s="57" t="s">
        <v>122</v>
      </c>
      <c r="C128" s="311">
        <f t="shared" si="9"/>
        <v>0</v>
      </c>
      <c r="D128" s="237">
        <v>0</v>
      </c>
      <c r="E128" s="60"/>
      <c r="F128" s="145">
        <f t="shared" si="10"/>
        <v>0</v>
      </c>
      <c r="G128" s="237"/>
      <c r="H128" s="238"/>
      <c r="I128" s="110">
        <f t="shared" si="11"/>
        <v>0</v>
      </c>
      <c r="J128" s="237">
        <v>0</v>
      </c>
      <c r="K128" s="238"/>
      <c r="L128" s="110">
        <f t="shared" si="12"/>
        <v>0</v>
      </c>
      <c r="M128" s="121"/>
      <c r="N128" s="60"/>
      <c r="O128" s="110">
        <f t="shared" si="13"/>
        <v>0</v>
      </c>
      <c r="P128" s="213"/>
    </row>
    <row r="129" spans="1:16" ht="24" hidden="1" x14ac:dyDescent="0.25">
      <c r="A129" s="36">
        <v>2278</v>
      </c>
      <c r="B129" s="57" t="s">
        <v>123</v>
      </c>
      <c r="C129" s="311">
        <f t="shared" si="9"/>
        <v>0</v>
      </c>
      <c r="D129" s="237">
        <v>0</v>
      </c>
      <c r="E129" s="60"/>
      <c r="F129" s="145">
        <f t="shared" si="10"/>
        <v>0</v>
      </c>
      <c r="G129" s="237"/>
      <c r="H129" s="238"/>
      <c r="I129" s="110">
        <f t="shared" si="11"/>
        <v>0</v>
      </c>
      <c r="J129" s="237">
        <v>0</v>
      </c>
      <c r="K129" s="238"/>
      <c r="L129" s="110">
        <f t="shared" si="12"/>
        <v>0</v>
      </c>
      <c r="M129" s="121"/>
      <c r="N129" s="60"/>
      <c r="O129" s="110">
        <f t="shared" si="13"/>
        <v>0</v>
      </c>
      <c r="P129" s="213"/>
    </row>
    <row r="130" spans="1:16" ht="24" hidden="1" x14ac:dyDescent="0.25">
      <c r="A130" s="36">
        <v>2279</v>
      </c>
      <c r="B130" s="57" t="s">
        <v>124</v>
      </c>
      <c r="C130" s="311">
        <f t="shared" si="9"/>
        <v>0</v>
      </c>
      <c r="D130" s="237">
        <v>0</v>
      </c>
      <c r="E130" s="60"/>
      <c r="F130" s="145">
        <f t="shared" si="10"/>
        <v>0</v>
      </c>
      <c r="G130" s="237"/>
      <c r="H130" s="238"/>
      <c r="I130" s="110">
        <f t="shared" si="11"/>
        <v>0</v>
      </c>
      <c r="J130" s="237">
        <v>0</v>
      </c>
      <c r="K130" s="238"/>
      <c r="L130" s="110">
        <f t="shared" si="12"/>
        <v>0</v>
      </c>
      <c r="M130" s="121"/>
      <c r="N130" s="60"/>
      <c r="O130" s="110">
        <f t="shared" si="13"/>
        <v>0</v>
      </c>
      <c r="P130" s="213"/>
    </row>
    <row r="131" spans="1:16" ht="24" hidden="1" x14ac:dyDescent="0.25">
      <c r="A131" s="164">
        <v>2280</v>
      </c>
      <c r="B131" s="52" t="s">
        <v>125</v>
      </c>
      <c r="C131" s="311">
        <f t="shared" si="9"/>
        <v>0</v>
      </c>
      <c r="D131" s="291">
        <f>SUM(D132)</f>
        <v>0</v>
      </c>
      <c r="E131" s="113">
        <f t="shared" ref="E131:N131" si="14">SUM(E132)</f>
        <v>0</v>
      </c>
      <c r="F131" s="287">
        <f t="shared" si="10"/>
        <v>0</v>
      </c>
      <c r="G131" s="291">
        <f t="shared" ref="G131" si="15">SUM(G132)</f>
        <v>0</v>
      </c>
      <c r="H131" s="292">
        <f t="shared" si="14"/>
        <v>0</v>
      </c>
      <c r="I131" s="114">
        <f t="shared" si="11"/>
        <v>0</v>
      </c>
      <c r="J131" s="291">
        <f t="shared" ref="J131" si="16">SUM(J132)</f>
        <v>0</v>
      </c>
      <c r="K131" s="292">
        <f t="shared" si="14"/>
        <v>0</v>
      </c>
      <c r="L131" s="114">
        <f t="shared" si="12"/>
        <v>0</v>
      </c>
      <c r="M131" s="131">
        <f t="shared" si="14"/>
        <v>0</v>
      </c>
      <c r="N131" s="109">
        <f t="shared" si="14"/>
        <v>0</v>
      </c>
      <c r="O131" s="110">
        <f t="shared" si="13"/>
        <v>0</v>
      </c>
      <c r="P131" s="213"/>
    </row>
    <row r="132" spans="1:16" ht="24" hidden="1" x14ac:dyDescent="0.25">
      <c r="A132" s="36">
        <v>2283</v>
      </c>
      <c r="B132" s="57" t="s">
        <v>126</v>
      </c>
      <c r="C132" s="311">
        <f t="shared" si="9"/>
        <v>0</v>
      </c>
      <c r="D132" s="237">
        <v>0</v>
      </c>
      <c r="E132" s="60"/>
      <c r="F132" s="145">
        <f t="shared" si="10"/>
        <v>0</v>
      </c>
      <c r="G132" s="237"/>
      <c r="H132" s="238"/>
      <c r="I132" s="110">
        <f t="shared" si="11"/>
        <v>0</v>
      </c>
      <c r="J132" s="237">
        <v>0</v>
      </c>
      <c r="K132" s="238"/>
      <c r="L132" s="110">
        <f t="shared" si="12"/>
        <v>0</v>
      </c>
      <c r="M132" s="121"/>
      <c r="N132" s="60"/>
      <c r="O132" s="110">
        <f t="shared" si="13"/>
        <v>0</v>
      </c>
      <c r="P132" s="213"/>
    </row>
    <row r="133" spans="1:16" ht="36" hidden="1" x14ac:dyDescent="0.25">
      <c r="A133" s="44">
        <v>2300</v>
      </c>
      <c r="B133" s="103" t="s">
        <v>127</v>
      </c>
      <c r="C133" s="375">
        <f t="shared" si="9"/>
        <v>0</v>
      </c>
      <c r="D133" s="227">
        <f>SUM(D134,D139,D143,D144,D147,D154,D162,D163,D166)</f>
        <v>0</v>
      </c>
      <c r="E133" s="50">
        <f>SUM(E134,E139,E143,E144,E147,E154,E162,E163,E166)</f>
        <v>0</v>
      </c>
      <c r="F133" s="283">
        <f t="shared" si="10"/>
        <v>0</v>
      </c>
      <c r="G133" s="227">
        <f>SUM(G134,G139,G143,G144,G147,G154,G162,G163,G166)</f>
        <v>0</v>
      </c>
      <c r="H133" s="104">
        <f>SUM(H134,H139,H143,H144,H147,H154,H162,H163,H166)</f>
        <v>0</v>
      </c>
      <c r="I133" s="112">
        <f t="shared" si="11"/>
        <v>0</v>
      </c>
      <c r="J133" s="227">
        <f>SUM(J134,J139,J143,J144,J147,J154,J162,J163,J166)</f>
        <v>0</v>
      </c>
      <c r="K133" s="104">
        <f>SUM(K134,K139,K143,K144,K147,K154,K162,K163,K166)</f>
        <v>0</v>
      </c>
      <c r="L133" s="112">
        <f t="shared" si="12"/>
        <v>0</v>
      </c>
      <c r="M133" s="119">
        <f>SUM(M134,M139,M143,M144,M147,M154,M162,M163,M166)</f>
        <v>0</v>
      </c>
      <c r="N133" s="50">
        <f>SUM(N134,N139,N143,N144,N147,N154,N162,N163,N166)</f>
        <v>0</v>
      </c>
      <c r="O133" s="112">
        <f t="shared" si="13"/>
        <v>0</v>
      </c>
      <c r="P133" s="225"/>
    </row>
    <row r="134" spans="1:16" ht="24" hidden="1" x14ac:dyDescent="0.25">
      <c r="A134" s="164">
        <v>2310</v>
      </c>
      <c r="B134" s="52" t="s">
        <v>128</v>
      </c>
      <c r="C134" s="376">
        <f t="shared" si="9"/>
        <v>0</v>
      </c>
      <c r="D134" s="295">
        <f>SUM(D135:D138)</f>
        <v>0</v>
      </c>
      <c r="E134" s="292">
        <f>SUM(E135:E138)</f>
        <v>0</v>
      </c>
      <c r="F134" s="287">
        <f t="shared" si="10"/>
        <v>0</v>
      </c>
      <c r="G134" s="291">
        <f>SUM(G135:G138)</f>
        <v>0</v>
      </c>
      <c r="H134" s="292">
        <f>SUM(H135:H138)</f>
        <v>0</v>
      </c>
      <c r="I134" s="114">
        <f t="shared" si="11"/>
        <v>0</v>
      </c>
      <c r="J134" s="291">
        <f>SUM(J135:J138)</f>
        <v>0</v>
      </c>
      <c r="K134" s="292">
        <f>SUM(K135:K138)</f>
        <v>0</v>
      </c>
      <c r="L134" s="114">
        <f t="shared" si="12"/>
        <v>0</v>
      </c>
      <c r="M134" s="135">
        <f>SUM(M135:M138)</f>
        <v>0</v>
      </c>
      <c r="N134" s="113">
        <f>SUM(N135:N138)</f>
        <v>0</v>
      </c>
      <c r="O134" s="114">
        <f t="shared" si="13"/>
        <v>0</v>
      </c>
      <c r="P134" s="208"/>
    </row>
    <row r="135" spans="1:16" hidden="1" x14ac:dyDescent="0.25">
      <c r="A135" s="36">
        <v>2311</v>
      </c>
      <c r="B135" s="57" t="s">
        <v>129</v>
      </c>
      <c r="C135" s="311">
        <f t="shared" si="9"/>
        <v>0</v>
      </c>
      <c r="D135" s="237">
        <v>0</v>
      </c>
      <c r="E135" s="60"/>
      <c r="F135" s="145">
        <f t="shared" si="10"/>
        <v>0</v>
      </c>
      <c r="G135" s="237"/>
      <c r="H135" s="238"/>
      <c r="I135" s="110">
        <f t="shared" si="11"/>
        <v>0</v>
      </c>
      <c r="J135" s="237"/>
      <c r="K135" s="238"/>
      <c r="L135" s="110">
        <f t="shared" si="12"/>
        <v>0</v>
      </c>
      <c r="M135" s="121"/>
      <c r="N135" s="60"/>
      <c r="O135" s="110">
        <f t="shared" si="13"/>
        <v>0</v>
      </c>
      <c r="P135" s="213"/>
    </row>
    <row r="136" spans="1:16" hidden="1" x14ac:dyDescent="0.25">
      <c r="A136" s="36">
        <v>2312</v>
      </c>
      <c r="B136" s="57" t="s">
        <v>130</v>
      </c>
      <c r="C136" s="311">
        <f t="shared" si="9"/>
        <v>0</v>
      </c>
      <c r="D136" s="237">
        <v>0</v>
      </c>
      <c r="E136" s="60"/>
      <c r="F136" s="145">
        <f t="shared" si="10"/>
        <v>0</v>
      </c>
      <c r="G136" s="237"/>
      <c r="H136" s="238"/>
      <c r="I136" s="110">
        <f t="shared" si="11"/>
        <v>0</v>
      </c>
      <c r="J136" s="237">
        <v>0</v>
      </c>
      <c r="K136" s="238"/>
      <c r="L136" s="110">
        <f t="shared" si="12"/>
        <v>0</v>
      </c>
      <c r="M136" s="121"/>
      <c r="N136" s="60"/>
      <c r="O136" s="110">
        <f t="shared" si="13"/>
        <v>0</v>
      </c>
      <c r="P136" s="213"/>
    </row>
    <row r="137" spans="1:16" hidden="1" x14ac:dyDescent="0.25">
      <c r="A137" s="36">
        <v>2313</v>
      </c>
      <c r="B137" s="57" t="s">
        <v>131</v>
      </c>
      <c r="C137" s="311">
        <f t="shared" si="9"/>
        <v>0</v>
      </c>
      <c r="D137" s="237">
        <v>0</v>
      </c>
      <c r="E137" s="60"/>
      <c r="F137" s="145">
        <f t="shared" si="10"/>
        <v>0</v>
      </c>
      <c r="G137" s="237"/>
      <c r="H137" s="238"/>
      <c r="I137" s="110">
        <f t="shared" si="11"/>
        <v>0</v>
      </c>
      <c r="J137" s="237">
        <v>0</v>
      </c>
      <c r="K137" s="238"/>
      <c r="L137" s="110">
        <f t="shared" si="12"/>
        <v>0</v>
      </c>
      <c r="M137" s="121"/>
      <c r="N137" s="60"/>
      <c r="O137" s="110">
        <f t="shared" si="13"/>
        <v>0</v>
      </c>
      <c r="P137" s="213"/>
    </row>
    <row r="138" spans="1:16" ht="36" hidden="1" x14ac:dyDescent="0.25">
      <c r="A138" s="36">
        <v>2314</v>
      </c>
      <c r="B138" s="57" t="s">
        <v>132</v>
      </c>
      <c r="C138" s="311">
        <f t="shared" si="9"/>
        <v>0</v>
      </c>
      <c r="D138" s="237">
        <v>0</v>
      </c>
      <c r="E138" s="60"/>
      <c r="F138" s="145">
        <f t="shared" si="10"/>
        <v>0</v>
      </c>
      <c r="G138" s="237"/>
      <c r="H138" s="238"/>
      <c r="I138" s="110">
        <f t="shared" si="11"/>
        <v>0</v>
      </c>
      <c r="J138" s="237"/>
      <c r="K138" s="238"/>
      <c r="L138" s="110">
        <f t="shared" si="12"/>
        <v>0</v>
      </c>
      <c r="M138" s="121"/>
      <c r="N138" s="60"/>
      <c r="O138" s="110">
        <f t="shared" si="13"/>
        <v>0</v>
      </c>
      <c r="P138" s="213"/>
    </row>
    <row r="139" spans="1:16" hidden="1" x14ac:dyDescent="0.25">
      <c r="A139" s="108">
        <v>2320</v>
      </c>
      <c r="B139" s="57" t="s">
        <v>133</v>
      </c>
      <c r="C139" s="311">
        <f t="shared" si="9"/>
        <v>0</v>
      </c>
      <c r="D139" s="288">
        <f>SUM(D140:D142)</f>
        <v>0</v>
      </c>
      <c r="E139" s="109">
        <f>SUM(E140:E142)</f>
        <v>0</v>
      </c>
      <c r="F139" s="145">
        <f t="shared" si="10"/>
        <v>0</v>
      </c>
      <c r="G139" s="288">
        <f>SUM(G140:G142)</f>
        <v>0</v>
      </c>
      <c r="H139" s="115">
        <f>SUM(H140:H142)</f>
        <v>0</v>
      </c>
      <c r="I139" s="110">
        <f t="shared" si="11"/>
        <v>0</v>
      </c>
      <c r="J139" s="288">
        <f>SUM(J140:J142)</f>
        <v>0</v>
      </c>
      <c r="K139" s="115">
        <f>SUM(K140:K142)</f>
        <v>0</v>
      </c>
      <c r="L139" s="110">
        <f t="shared" si="12"/>
        <v>0</v>
      </c>
      <c r="M139" s="131">
        <f>SUM(M140:M142)</f>
        <v>0</v>
      </c>
      <c r="N139" s="109">
        <f>SUM(N140:N142)</f>
        <v>0</v>
      </c>
      <c r="O139" s="110">
        <f t="shared" si="13"/>
        <v>0</v>
      </c>
      <c r="P139" s="213"/>
    </row>
    <row r="140" spans="1:16" hidden="1" x14ac:dyDescent="0.25">
      <c r="A140" s="36">
        <v>2321</v>
      </c>
      <c r="B140" s="57" t="s">
        <v>134</v>
      </c>
      <c r="C140" s="311">
        <f t="shared" si="9"/>
        <v>0</v>
      </c>
      <c r="D140" s="237">
        <v>0</v>
      </c>
      <c r="E140" s="60"/>
      <c r="F140" s="145">
        <f t="shared" si="10"/>
        <v>0</v>
      </c>
      <c r="G140" s="237"/>
      <c r="H140" s="238"/>
      <c r="I140" s="110">
        <f t="shared" si="11"/>
        <v>0</v>
      </c>
      <c r="J140" s="237">
        <v>0</v>
      </c>
      <c r="K140" s="238"/>
      <c r="L140" s="110">
        <f t="shared" si="12"/>
        <v>0</v>
      </c>
      <c r="M140" s="121"/>
      <c r="N140" s="60"/>
      <c r="O140" s="110">
        <f t="shared" si="13"/>
        <v>0</v>
      </c>
      <c r="P140" s="213"/>
    </row>
    <row r="141" spans="1:16" hidden="1" x14ac:dyDescent="0.25">
      <c r="A141" s="36">
        <v>2322</v>
      </c>
      <c r="B141" s="57" t="s">
        <v>135</v>
      </c>
      <c r="C141" s="311">
        <f t="shared" si="9"/>
        <v>0</v>
      </c>
      <c r="D141" s="237">
        <v>0</v>
      </c>
      <c r="E141" s="60"/>
      <c r="F141" s="145">
        <f t="shared" si="10"/>
        <v>0</v>
      </c>
      <c r="G141" s="237"/>
      <c r="H141" s="238"/>
      <c r="I141" s="110">
        <f t="shared" si="11"/>
        <v>0</v>
      </c>
      <c r="J141" s="237">
        <v>0</v>
      </c>
      <c r="K141" s="238"/>
      <c r="L141" s="110">
        <f t="shared" si="12"/>
        <v>0</v>
      </c>
      <c r="M141" s="121"/>
      <c r="N141" s="60"/>
      <c r="O141" s="110">
        <f t="shared" si="13"/>
        <v>0</v>
      </c>
      <c r="P141" s="213"/>
    </row>
    <row r="142" spans="1:16" hidden="1" x14ac:dyDescent="0.25">
      <c r="A142" s="36">
        <v>2329</v>
      </c>
      <c r="B142" s="57" t="s">
        <v>136</v>
      </c>
      <c r="C142" s="311">
        <f t="shared" si="9"/>
        <v>0</v>
      </c>
      <c r="D142" s="237">
        <v>0</v>
      </c>
      <c r="E142" s="60"/>
      <c r="F142" s="145">
        <f t="shared" si="10"/>
        <v>0</v>
      </c>
      <c r="G142" s="237"/>
      <c r="H142" s="238"/>
      <c r="I142" s="110">
        <f t="shared" si="11"/>
        <v>0</v>
      </c>
      <c r="J142" s="237">
        <v>0</v>
      </c>
      <c r="K142" s="238"/>
      <c r="L142" s="110">
        <f t="shared" si="12"/>
        <v>0</v>
      </c>
      <c r="M142" s="121"/>
      <c r="N142" s="60"/>
      <c r="O142" s="110">
        <f t="shared" si="13"/>
        <v>0</v>
      </c>
      <c r="P142" s="213"/>
    </row>
    <row r="143" spans="1:16" hidden="1" x14ac:dyDescent="0.25">
      <c r="A143" s="108">
        <v>2330</v>
      </c>
      <c r="B143" s="57" t="s">
        <v>137</v>
      </c>
      <c r="C143" s="311">
        <f t="shared" si="9"/>
        <v>0</v>
      </c>
      <c r="D143" s="237">
        <v>0</v>
      </c>
      <c r="E143" s="60"/>
      <c r="F143" s="145">
        <f t="shared" si="10"/>
        <v>0</v>
      </c>
      <c r="G143" s="237"/>
      <c r="H143" s="238"/>
      <c r="I143" s="110">
        <f t="shared" si="11"/>
        <v>0</v>
      </c>
      <c r="J143" s="237">
        <v>0</v>
      </c>
      <c r="K143" s="238"/>
      <c r="L143" s="110">
        <f t="shared" si="12"/>
        <v>0</v>
      </c>
      <c r="M143" s="121"/>
      <c r="N143" s="60"/>
      <c r="O143" s="110">
        <f t="shared" si="13"/>
        <v>0</v>
      </c>
      <c r="P143" s="213"/>
    </row>
    <row r="144" spans="1:16" ht="48" hidden="1" x14ac:dyDescent="0.25">
      <c r="A144" s="108">
        <v>2340</v>
      </c>
      <c r="B144" s="57" t="s">
        <v>138</v>
      </c>
      <c r="C144" s="311">
        <f t="shared" si="9"/>
        <v>0</v>
      </c>
      <c r="D144" s="288">
        <f>SUM(D145:D146)</f>
        <v>0</v>
      </c>
      <c r="E144" s="109">
        <f>SUM(E145:E146)</f>
        <v>0</v>
      </c>
      <c r="F144" s="145">
        <f t="shared" si="10"/>
        <v>0</v>
      </c>
      <c r="G144" s="288">
        <f>SUM(G145:G146)</f>
        <v>0</v>
      </c>
      <c r="H144" s="115">
        <f>SUM(H145:H146)</f>
        <v>0</v>
      </c>
      <c r="I144" s="110">
        <f t="shared" si="11"/>
        <v>0</v>
      </c>
      <c r="J144" s="288">
        <f>SUM(J145:J146)</f>
        <v>0</v>
      </c>
      <c r="K144" s="115">
        <f>SUM(K145:K146)</f>
        <v>0</v>
      </c>
      <c r="L144" s="110">
        <f t="shared" si="12"/>
        <v>0</v>
      </c>
      <c r="M144" s="131">
        <f>SUM(M145:M146)</f>
        <v>0</v>
      </c>
      <c r="N144" s="109">
        <f>SUM(N145:N146)</f>
        <v>0</v>
      </c>
      <c r="O144" s="110">
        <f t="shared" si="13"/>
        <v>0</v>
      </c>
      <c r="P144" s="213"/>
    </row>
    <row r="145" spans="1:16" hidden="1" x14ac:dyDescent="0.25">
      <c r="A145" s="36">
        <v>2341</v>
      </c>
      <c r="B145" s="57" t="s">
        <v>139</v>
      </c>
      <c r="C145" s="311">
        <f t="shared" si="9"/>
        <v>0</v>
      </c>
      <c r="D145" s="237">
        <v>0</v>
      </c>
      <c r="E145" s="60"/>
      <c r="F145" s="145">
        <f t="shared" si="10"/>
        <v>0</v>
      </c>
      <c r="G145" s="237"/>
      <c r="H145" s="238"/>
      <c r="I145" s="110">
        <f t="shared" si="11"/>
        <v>0</v>
      </c>
      <c r="J145" s="237">
        <v>0</v>
      </c>
      <c r="K145" s="238"/>
      <c r="L145" s="110">
        <f t="shared" si="12"/>
        <v>0</v>
      </c>
      <c r="M145" s="121"/>
      <c r="N145" s="60"/>
      <c r="O145" s="110">
        <f t="shared" si="13"/>
        <v>0</v>
      </c>
      <c r="P145" s="213"/>
    </row>
    <row r="146" spans="1:16" ht="24" hidden="1" x14ac:dyDescent="0.25">
      <c r="A146" s="36">
        <v>2344</v>
      </c>
      <c r="B146" s="57" t="s">
        <v>140</v>
      </c>
      <c r="C146" s="311">
        <f t="shared" si="9"/>
        <v>0</v>
      </c>
      <c r="D146" s="237">
        <v>0</v>
      </c>
      <c r="E146" s="60"/>
      <c r="F146" s="145">
        <f t="shared" si="10"/>
        <v>0</v>
      </c>
      <c r="G146" s="237"/>
      <c r="H146" s="238"/>
      <c r="I146" s="110">
        <f t="shared" si="11"/>
        <v>0</v>
      </c>
      <c r="J146" s="237">
        <v>0</v>
      </c>
      <c r="K146" s="238"/>
      <c r="L146" s="110">
        <f t="shared" si="12"/>
        <v>0</v>
      </c>
      <c r="M146" s="121"/>
      <c r="N146" s="60"/>
      <c r="O146" s="110">
        <f t="shared" si="13"/>
        <v>0</v>
      </c>
      <c r="P146" s="213"/>
    </row>
    <row r="147" spans="1:16" ht="24" hidden="1" x14ac:dyDescent="0.25">
      <c r="A147" s="105">
        <v>2350</v>
      </c>
      <c r="B147" s="78" t="s">
        <v>141</v>
      </c>
      <c r="C147" s="311">
        <f t="shared" si="9"/>
        <v>0</v>
      </c>
      <c r="D147" s="127">
        <f>SUM(D148:D153)</f>
        <v>0</v>
      </c>
      <c r="E147" s="106">
        <f>SUM(E148:E153)</f>
        <v>0</v>
      </c>
      <c r="F147" s="286">
        <f t="shared" si="10"/>
        <v>0</v>
      </c>
      <c r="G147" s="127">
        <f>SUM(G148:G153)</f>
        <v>0</v>
      </c>
      <c r="H147" s="172">
        <f>SUM(H148:H153)</f>
        <v>0</v>
      </c>
      <c r="I147" s="107">
        <f t="shared" si="11"/>
        <v>0</v>
      </c>
      <c r="J147" s="127">
        <f>SUM(J148:J153)</f>
        <v>0</v>
      </c>
      <c r="K147" s="172">
        <f>SUM(K148:K153)</f>
        <v>0</v>
      </c>
      <c r="L147" s="107">
        <f t="shared" si="12"/>
        <v>0</v>
      </c>
      <c r="M147" s="132">
        <f>SUM(M148:M153)</f>
        <v>0</v>
      </c>
      <c r="N147" s="106">
        <f>SUM(N148:N153)</f>
        <v>0</v>
      </c>
      <c r="O147" s="107">
        <f t="shared" si="13"/>
        <v>0</v>
      </c>
      <c r="P147" s="265"/>
    </row>
    <row r="148" spans="1:16" hidden="1" x14ac:dyDescent="0.25">
      <c r="A148" s="32">
        <v>2351</v>
      </c>
      <c r="B148" s="52" t="s">
        <v>142</v>
      </c>
      <c r="C148" s="311">
        <f t="shared" si="9"/>
        <v>0</v>
      </c>
      <c r="D148" s="231">
        <v>0</v>
      </c>
      <c r="E148" s="55"/>
      <c r="F148" s="287">
        <f t="shared" si="10"/>
        <v>0</v>
      </c>
      <c r="G148" s="231"/>
      <c r="H148" s="232"/>
      <c r="I148" s="114">
        <f t="shared" si="11"/>
        <v>0</v>
      </c>
      <c r="J148" s="231">
        <v>0</v>
      </c>
      <c r="K148" s="232"/>
      <c r="L148" s="114">
        <f t="shared" si="12"/>
        <v>0</v>
      </c>
      <c r="M148" s="179"/>
      <c r="N148" s="55"/>
      <c r="O148" s="114">
        <f t="shared" si="13"/>
        <v>0</v>
      </c>
      <c r="P148" s="208"/>
    </row>
    <row r="149" spans="1:16" hidden="1" x14ac:dyDescent="0.25">
      <c r="A149" s="36">
        <v>2352</v>
      </c>
      <c r="B149" s="57" t="s">
        <v>143</v>
      </c>
      <c r="C149" s="311">
        <f t="shared" si="9"/>
        <v>0</v>
      </c>
      <c r="D149" s="237">
        <v>0</v>
      </c>
      <c r="E149" s="60"/>
      <c r="F149" s="145">
        <f t="shared" si="10"/>
        <v>0</v>
      </c>
      <c r="G149" s="237"/>
      <c r="H149" s="238"/>
      <c r="I149" s="110">
        <f t="shared" si="11"/>
        <v>0</v>
      </c>
      <c r="J149" s="237">
        <v>0</v>
      </c>
      <c r="K149" s="238"/>
      <c r="L149" s="110">
        <f t="shared" si="12"/>
        <v>0</v>
      </c>
      <c r="M149" s="121"/>
      <c r="N149" s="60"/>
      <c r="O149" s="110">
        <f t="shared" si="13"/>
        <v>0</v>
      </c>
      <c r="P149" s="213"/>
    </row>
    <row r="150" spans="1:16" ht="24" hidden="1" x14ac:dyDescent="0.25">
      <c r="A150" s="36">
        <v>2353</v>
      </c>
      <c r="B150" s="57" t="s">
        <v>144</v>
      </c>
      <c r="C150" s="311">
        <f t="shared" si="9"/>
        <v>0</v>
      </c>
      <c r="D150" s="237">
        <v>0</v>
      </c>
      <c r="E150" s="60"/>
      <c r="F150" s="145">
        <f t="shared" si="10"/>
        <v>0</v>
      </c>
      <c r="G150" s="237"/>
      <c r="H150" s="238"/>
      <c r="I150" s="110">
        <f t="shared" si="11"/>
        <v>0</v>
      </c>
      <c r="J150" s="237">
        <v>0</v>
      </c>
      <c r="K150" s="238"/>
      <c r="L150" s="110">
        <f t="shared" si="12"/>
        <v>0</v>
      </c>
      <c r="M150" s="121"/>
      <c r="N150" s="60"/>
      <c r="O150" s="110">
        <f t="shared" si="13"/>
        <v>0</v>
      </c>
      <c r="P150" s="213"/>
    </row>
    <row r="151" spans="1:16" ht="24" hidden="1" x14ac:dyDescent="0.25">
      <c r="A151" s="36">
        <v>2354</v>
      </c>
      <c r="B151" s="57" t="s">
        <v>145</v>
      </c>
      <c r="C151" s="311">
        <f t="shared" si="9"/>
        <v>0</v>
      </c>
      <c r="D151" s="237">
        <v>0</v>
      </c>
      <c r="E151" s="60"/>
      <c r="F151" s="145">
        <f t="shared" si="10"/>
        <v>0</v>
      </c>
      <c r="G151" s="237"/>
      <c r="H151" s="238"/>
      <c r="I151" s="110">
        <f t="shared" si="11"/>
        <v>0</v>
      </c>
      <c r="J151" s="237">
        <v>0</v>
      </c>
      <c r="K151" s="238"/>
      <c r="L151" s="110">
        <f t="shared" si="12"/>
        <v>0</v>
      </c>
      <c r="M151" s="121"/>
      <c r="N151" s="60"/>
      <c r="O151" s="110">
        <f t="shared" si="13"/>
        <v>0</v>
      </c>
      <c r="P151" s="213"/>
    </row>
    <row r="152" spans="1:16" ht="24" hidden="1" x14ac:dyDescent="0.25">
      <c r="A152" s="36">
        <v>2355</v>
      </c>
      <c r="B152" s="57" t="s">
        <v>146</v>
      </c>
      <c r="C152" s="311">
        <f t="shared" si="9"/>
        <v>0</v>
      </c>
      <c r="D152" s="237">
        <v>0</v>
      </c>
      <c r="E152" s="60"/>
      <c r="F152" s="145">
        <f t="shared" si="10"/>
        <v>0</v>
      </c>
      <c r="G152" s="237"/>
      <c r="H152" s="238"/>
      <c r="I152" s="110">
        <f t="shared" si="11"/>
        <v>0</v>
      </c>
      <c r="J152" s="237">
        <v>0</v>
      </c>
      <c r="K152" s="238"/>
      <c r="L152" s="110">
        <f t="shared" si="12"/>
        <v>0</v>
      </c>
      <c r="M152" s="121"/>
      <c r="N152" s="60"/>
      <c r="O152" s="110">
        <f t="shared" si="13"/>
        <v>0</v>
      </c>
      <c r="P152" s="213"/>
    </row>
    <row r="153" spans="1:16" ht="24" hidden="1" x14ac:dyDescent="0.25">
      <c r="A153" s="36">
        <v>2359</v>
      </c>
      <c r="B153" s="57" t="s">
        <v>147</v>
      </c>
      <c r="C153" s="311">
        <f t="shared" si="9"/>
        <v>0</v>
      </c>
      <c r="D153" s="237">
        <v>0</v>
      </c>
      <c r="E153" s="60"/>
      <c r="F153" s="145">
        <f t="shared" si="10"/>
        <v>0</v>
      </c>
      <c r="G153" s="237"/>
      <c r="H153" s="238"/>
      <c r="I153" s="110">
        <f t="shared" si="11"/>
        <v>0</v>
      </c>
      <c r="J153" s="237">
        <v>0</v>
      </c>
      <c r="K153" s="238"/>
      <c r="L153" s="110">
        <f t="shared" si="12"/>
        <v>0</v>
      </c>
      <c r="M153" s="121"/>
      <c r="N153" s="60"/>
      <c r="O153" s="110">
        <f t="shared" si="13"/>
        <v>0</v>
      </c>
      <c r="P153" s="213"/>
    </row>
    <row r="154" spans="1:16" ht="24" hidden="1" x14ac:dyDescent="0.25">
      <c r="A154" s="108">
        <v>2360</v>
      </c>
      <c r="B154" s="57" t="s">
        <v>148</v>
      </c>
      <c r="C154" s="311">
        <f t="shared" si="9"/>
        <v>0</v>
      </c>
      <c r="D154" s="288">
        <f>SUM(D155:D161)</f>
        <v>0</v>
      </c>
      <c r="E154" s="109">
        <f>SUM(E155:E161)</f>
        <v>0</v>
      </c>
      <c r="F154" s="145">
        <f t="shared" si="10"/>
        <v>0</v>
      </c>
      <c r="G154" s="288">
        <f>SUM(G155:G161)</f>
        <v>0</v>
      </c>
      <c r="H154" s="115">
        <f>SUM(H155:H161)</f>
        <v>0</v>
      </c>
      <c r="I154" s="110">
        <f t="shared" si="11"/>
        <v>0</v>
      </c>
      <c r="J154" s="288">
        <f>SUM(J155:J161)</f>
        <v>0</v>
      </c>
      <c r="K154" s="115">
        <f>SUM(K155:K161)</f>
        <v>0</v>
      </c>
      <c r="L154" s="110">
        <f t="shared" si="12"/>
        <v>0</v>
      </c>
      <c r="M154" s="131">
        <f>SUM(M155:M161)</f>
        <v>0</v>
      </c>
      <c r="N154" s="109">
        <f>SUM(N155:N161)</f>
        <v>0</v>
      </c>
      <c r="O154" s="110">
        <f t="shared" si="13"/>
        <v>0</v>
      </c>
      <c r="P154" s="213"/>
    </row>
    <row r="155" spans="1:16" hidden="1" x14ac:dyDescent="0.25">
      <c r="A155" s="35">
        <v>2361</v>
      </c>
      <c r="B155" s="57" t="s">
        <v>149</v>
      </c>
      <c r="C155" s="311">
        <f t="shared" si="9"/>
        <v>0</v>
      </c>
      <c r="D155" s="237">
        <v>0</v>
      </c>
      <c r="E155" s="60"/>
      <c r="F155" s="145">
        <f t="shared" si="10"/>
        <v>0</v>
      </c>
      <c r="G155" s="237"/>
      <c r="H155" s="238"/>
      <c r="I155" s="110">
        <f t="shared" si="11"/>
        <v>0</v>
      </c>
      <c r="J155" s="237">
        <v>0</v>
      </c>
      <c r="K155" s="238"/>
      <c r="L155" s="110">
        <f t="shared" si="12"/>
        <v>0</v>
      </c>
      <c r="M155" s="121"/>
      <c r="N155" s="60"/>
      <c r="O155" s="110">
        <f t="shared" si="13"/>
        <v>0</v>
      </c>
      <c r="P155" s="213"/>
    </row>
    <row r="156" spans="1:16" ht="24" hidden="1" x14ac:dyDescent="0.25">
      <c r="A156" s="35">
        <v>2362</v>
      </c>
      <c r="B156" s="57" t="s">
        <v>150</v>
      </c>
      <c r="C156" s="311">
        <f t="shared" si="9"/>
        <v>0</v>
      </c>
      <c r="D156" s="237">
        <v>0</v>
      </c>
      <c r="E156" s="60"/>
      <c r="F156" s="145">
        <f t="shared" si="10"/>
        <v>0</v>
      </c>
      <c r="G156" s="237"/>
      <c r="H156" s="238"/>
      <c r="I156" s="110">
        <f t="shared" si="11"/>
        <v>0</v>
      </c>
      <c r="J156" s="237">
        <v>0</v>
      </c>
      <c r="K156" s="238"/>
      <c r="L156" s="110">
        <f t="shared" si="12"/>
        <v>0</v>
      </c>
      <c r="M156" s="121"/>
      <c r="N156" s="60"/>
      <c r="O156" s="110">
        <f t="shared" si="13"/>
        <v>0</v>
      </c>
      <c r="P156" s="213"/>
    </row>
    <row r="157" spans="1:16" hidden="1" x14ac:dyDescent="0.25">
      <c r="A157" s="35">
        <v>2363</v>
      </c>
      <c r="B157" s="57" t="s">
        <v>151</v>
      </c>
      <c r="C157" s="311">
        <f t="shared" si="9"/>
        <v>0</v>
      </c>
      <c r="D157" s="237">
        <v>0</v>
      </c>
      <c r="E157" s="60"/>
      <c r="F157" s="145">
        <f t="shared" si="10"/>
        <v>0</v>
      </c>
      <c r="G157" s="237"/>
      <c r="H157" s="238"/>
      <c r="I157" s="110">
        <f t="shared" si="11"/>
        <v>0</v>
      </c>
      <c r="J157" s="237">
        <v>0</v>
      </c>
      <c r="K157" s="238"/>
      <c r="L157" s="110">
        <f t="shared" si="12"/>
        <v>0</v>
      </c>
      <c r="M157" s="121"/>
      <c r="N157" s="60"/>
      <c r="O157" s="110">
        <f t="shared" si="13"/>
        <v>0</v>
      </c>
      <c r="P157" s="213"/>
    </row>
    <row r="158" spans="1:16" hidden="1" x14ac:dyDescent="0.25">
      <c r="A158" s="35">
        <v>2364</v>
      </c>
      <c r="B158" s="57" t="s">
        <v>152</v>
      </c>
      <c r="C158" s="311">
        <f t="shared" si="9"/>
        <v>0</v>
      </c>
      <c r="D158" s="237">
        <v>0</v>
      </c>
      <c r="E158" s="60"/>
      <c r="F158" s="145">
        <f t="shared" si="10"/>
        <v>0</v>
      </c>
      <c r="G158" s="237"/>
      <c r="H158" s="238"/>
      <c r="I158" s="110">
        <f t="shared" si="11"/>
        <v>0</v>
      </c>
      <c r="J158" s="237">
        <v>0</v>
      </c>
      <c r="K158" s="238"/>
      <c r="L158" s="110">
        <f t="shared" si="12"/>
        <v>0</v>
      </c>
      <c r="M158" s="121"/>
      <c r="N158" s="60"/>
      <c r="O158" s="110">
        <f t="shared" si="13"/>
        <v>0</v>
      </c>
      <c r="P158" s="213"/>
    </row>
    <row r="159" spans="1:16" hidden="1" x14ac:dyDescent="0.25">
      <c r="A159" s="35">
        <v>2365</v>
      </c>
      <c r="B159" s="57" t="s">
        <v>153</v>
      </c>
      <c r="C159" s="311">
        <f t="shared" si="9"/>
        <v>0</v>
      </c>
      <c r="D159" s="237">
        <v>0</v>
      </c>
      <c r="E159" s="60"/>
      <c r="F159" s="145">
        <f t="shared" si="10"/>
        <v>0</v>
      </c>
      <c r="G159" s="237"/>
      <c r="H159" s="238"/>
      <c r="I159" s="110">
        <f t="shared" si="11"/>
        <v>0</v>
      </c>
      <c r="J159" s="237">
        <v>0</v>
      </c>
      <c r="K159" s="238"/>
      <c r="L159" s="110">
        <f t="shared" si="12"/>
        <v>0</v>
      </c>
      <c r="M159" s="121"/>
      <c r="N159" s="60"/>
      <c r="O159" s="110">
        <f t="shared" si="13"/>
        <v>0</v>
      </c>
      <c r="P159" s="213"/>
    </row>
    <row r="160" spans="1:16" ht="36" hidden="1" x14ac:dyDescent="0.25">
      <c r="A160" s="35">
        <v>2366</v>
      </c>
      <c r="B160" s="57" t="s">
        <v>154</v>
      </c>
      <c r="C160" s="311">
        <f t="shared" si="9"/>
        <v>0</v>
      </c>
      <c r="D160" s="237">
        <v>0</v>
      </c>
      <c r="E160" s="60"/>
      <c r="F160" s="145">
        <f t="shared" si="10"/>
        <v>0</v>
      </c>
      <c r="G160" s="237"/>
      <c r="H160" s="238"/>
      <c r="I160" s="110">
        <f t="shared" si="11"/>
        <v>0</v>
      </c>
      <c r="J160" s="237">
        <v>0</v>
      </c>
      <c r="K160" s="238"/>
      <c r="L160" s="110">
        <f t="shared" si="12"/>
        <v>0</v>
      </c>
      <c r="M160" s="121"/>
      <c r="N160" s="60"/>
      <c r="O160" s="110">
        <f t="shared" si="13"/>
        <v>0</v>
      </c>
      <c r="P160" s="213"/>
    </row>
    <row r="161" spans="1:16" ht="48" hidden="1" x14ac:dyDescent="0.25">
      <c r="A161" s="35">
        <v>2369</v>
      </c>
      <c r="B161" s="57" t="s">
        <v>155</v>
      </c>
      <c r="C161" s="311">
        <f t="shared" si="9"/>
        <v>0</v>
      </c>
      <c r="D161" s="237">
        <v>0</v>
      </c>
      <c r="E161" s="60"/>
      <c r="F161" s="145">
        <f t="shared" si="10"/>
        <v>0</v>
      </c>
      <c r="G161" s="237"/>
      <c r="H161" s="238"/>
      <c r="I161" s="110">
        <f t="shared" si="11"/>
        <v>0</v>
      </c>
      <c r="J161" s="237">
        <v>0</v>
      </c>
      <c r="K161" s="238"/>
      <c r="L161" s="110">
        <f t="shared" si="12"/>
        <v>0</v>
      </c>
      <c r="M161" s="121"/>
      <c r="N161" s="60"/>
      <c r="O161" s="110">
        <f t="shared" si="13"/>
        <v>0</v>
      </c>
      <c r="P161" s="213"/>
    </row>
    <row r="162" spans="1:16" hidden="1" x14ac:dyDescent="0.25">
      <c r="A162" s="105">
        <v>2370</v>
      </c>
      <c r="B162" s="78" t="s">
        <v>156</v>
      </c>
      <c r="C162" s="311">
        <f t="shared" si="9"/>
        <v>0</v>
      </c>
      <c r="D162" s="289">
        <v>0</v>
      </c>
      <c r="E162" s="111"/>
      <c r="F162" s="286">
        <f t="shared" si="10"/>
        <v>0</v>
      </c>
      <c r="G162" s="289"/>
      <c r="H162" s="290"/>
      <c r="I162" s="107">
        <f t="shared" si="11"/>
        <v>0</v>
      </c>
      <c r="J162" s="289">
        <v>0</v>
      </c>
      <c r="K162" s="290"/>
      <c r="L162" s="107">
        <f t="shared" si="12"/>
        <v>0</v>
      </c>
      <c r="M162" s="181"/>
      <c r="N162" s="111"/>
      <c r="O162" s="107">
        <f t="shared" si="13"/>
        <v>0</v>
      </c>
      <c r="P162" s="265"/>
    </row>
    <row r="163" spans="1:16" hidden="1" x14ac:dyDescent="0.25">
      <c r="A163" s="105">
        <v>2380</v>
      </c>
      <c r="B163" s="78" t="s">
        <v>157</v>
      </c>
      <c r="C163" s="311">
        <f t="shared" si="9"/>
        <v>0</v>
      </c>
      <c r="D163" s="127">
        <f>SUM(D164:D165)</f>
        <v>0</v>
      </c>
      <c r="E163" s="106">
        <f>SUM(E164:E165)</f>
        <v>0</v>
      </c>
      <c r="F163" s="286">
        <f t="shared" si="10"/>
        <v>0</v>
      </c>
      <c r="G163" s="127">
        <f>SUM(G164:G165)</f>
        <v>0</v>
      </c>
      <c r="H163" s="172">
        <f>SUM(H164:H165)</f>
        <v>0</v>
      </c>
      <c r="I163" s="107">
        <f t="shared" si="11"/>
        <v>0</v>
      </c>
      <c r="J163" s="127">
        <f>SUM(J164:J165)</f>
        <v>0</v>
      </c>
      <c r="K163" s="172">
        <f>SUM(K164:K165)</f>
        <v>0</v>
      </c>
      <c r="L163" s="107">
        <f t="shared" si="12"/>
        <v>0</v>
      </c>
      <c r="M163" s="132">
        <f>SUM(M164:M165)</f>
        <v>0</v>
      </c>
      <c r="N163" s="106">
        <f>SUM(N164:N165)</f>
        <v>0</v>
      </c>
      <c r="O163" s="107">
        <f t="shared" si="13"/>
        <v>0</v>
      </c>
      <c r="P163" s="265"/>
    </row>
    <row r="164" spans="1:16" hidden="1" x14ac:dyDescent="0.25">
      <c r="A164" s="31">
        <v>2381</v>
      </c>
      <c r="B164" s="52" t="s">
        <v>158</v>
      </c>
      <c r="C164" s="311">
        <f t="shared" si="9"/>
        <v>0</v>
      </c>
      <c r="D164" s="231">
        <v>0</v>
      </c>
      <c r="E164" s="55"/>
      <c r="F164" s="287">
        <f t="shared" si="10"/>
        <v>0</v>
      </c>
      <c r="G164" s="231"/>
      <c r="H164" s="232"/>
      <c r="I164" s="114">
        <f t="shared" si="11"/>
        <v>0</v>
      </c>
      <c r="J164" s="231">
        <v>0</v>
      </c>
      <c r="K164" s="232"/>
      <c r="L164" s="114">
        <f t="shared" si="12"/>
        <v>0</v>
      </c>
      <c r="M164" s="179"/>
      <c r="N164" s="55"/>
      <c r="O164" s="114">
        <f t="shared" si="13"/>
        <v>0</v>
      </c>
      <c r="P164" s="208"/>
    </row>
    <row r="165" spans="1:16" ht="24" hidden="1" x14ac:dyDescent="0.25">
      <c r="A165" s="35">
        <v>2389</v>
      </c>
      <c r="B165" s="57" t="s">
        <v>159</v>
      </c>
      <c r="C165" s="311">
        <f t="shared" si="9"/>
        <v>0</v>
      </c>
      <c r="D165" s="237">
        <v>0</v>
      </c>
      <c r="E165" s="60"/>
      <c r="F165" s="145">
        <f t="shared" si="10"/>
        <v>0</v>
      </c>
      <c r="G165" s="237"/>
      <c r="H165" s="238"/>
      <c r="I165" s="110">
        <f t="shared" si="11"/>
        <v>0</v>
      </c>
      <c r="J165" s="237">
        <v>0</v>
      </c>
      <c r="K165" s="238"/>
      <c r="L165" s="110">
        <f t="shared" si="12"/>
        <v>0</v>
      </c>
      <c r="M165" s="121"/>
      <c r="N165" s="60"/>
      <c r="O165" s="110">
        <f t="shared" si="13"/>
        <v>0</v>
      </c>
      <c r="P165" s="213"/>
    </row>
    <row r="166" spans="1:16" hidden="1" x14ac:dyDescent="0.25">
      <c r="A166" s="105">
        <v>2390</v>
      </c>
      <c r="B166" s="78" t="s">
        <v>160</v>
      </c>
      <c r="C166" s="311">
        <f t="shared" si="9"/>
        <v>0</v>
      </c>
      <c r="D166" s="289">
        <v>0</v>
      </c>
      <c r="E166" s="111"/>
      <c r="F166" s="286">
        <f t="shared" si="10"/>
        <v>0</v>
      </c>
      <c r="G166" s="289"/>
      <c r="H166" s="290"/>
      <c r="I166" s="107">
        <f t="shared" si="11"/>
        <v>0</v>
      </c>
      <c r="J166" s="289">
        <v>0</v>
      </c>
      <c r="K166" s="290"/>
      <c r="L166" s="107">
        <f t="shared" si="12"/>
        <v>0</v>
      </c>
      <c r="M166" s="181"/>
      <c r="N166" s="111"/>
      <c r="O166" s="107">
        <f t="shared" si="13"/>
        <v>0</v>
      </c>
      <c r="P166" s="265"/>
    </row>
    <row r="167" spans="1:16" hidden="1" x14ac:dyDescent="0.25">
      <c r="A167" s="44">
        <v>2400</v>
      </c>
      <c r="B167" s="103" t="s">
        <v>161</v>
      </c>
      <c r="C167" s="375">
        <f t="shared" si="9"/>
        <v>0</v>
      </c>
      <c r="D167" s="296">
        <v>0</v>
      </c>
      <c r="E167" s="116"/>
      <c r="F167" s="283">
        <f t="shared" si="10"/>
        <v>0</v>
      </c>
      <c r="G167" s="296"/>
      <c r="H167" s="297"/>
      <c r="I167" s="112">
        <f t="shared" si="11"/>
        <v>0</v>
      </c>
      <c r="J167" s="296">
        <v>0</v>
      </c>
      <c r="K167" s="297"/>
      <c r="L167" s="112">
        <f t="shared" si="12"/>
        <v>0</v>
      </c>
      <c r="M167" s="182"/>
      <c r="N167" s="116"/>
      <c r="O167" s="112">
        <f t="shared" si="13"/>
        <v>0</v>
      </c>
      <c r="P167" s="225"/>
    </row>
    <row r="168" spans="1:16" ht="24" hidden="1" x14ac:dyDescent="0.25">
      <c r="A168" s="44">
        <v>2500</v>
      </c>
      <c r="B168" s="103" t="s">
        <v>162</v>
      </c>
      <c r="C168" s="375">
        <f t="shared" si="9"/>
        <v>0</v>
      </c>
      <c r="D168" s="227">
        <f>SUM(D169,D174)</f>
        <v>0</v>
      </c>
      <c r="E168" s="50">
        <f>SUM(E169,E174)</f>
        <v>0</v>
      </c>
      <c r="F168" s="283">
        <f t="shared" si="10"/>
        <v>0</v>
      </c>
      <c r="G168" s="227">
        <f>SUM(G169,G174)</f>
        <v>0</v>
      </c>
      <c r="H168" s="104">
        <f t="shared" ref="H168" si="17">SUM(H169,H174)</f>
        <v>0</v>
      </c>
      <c r="I168" s="112">
        <f t="shared" si="11"/>
        <v>0</v>
      </c>
      <c r="J168" s="227">
        <f>SUM(J169,J174)</f>
        <v>0</v>
      </c>
      <c r="K168" s="104">
        <f t="shared" ref="K168" si="18">SUM(K169,K174)</f>
        <v>0</v>
      </c>
      <c r="L168" s="112">
        <f t="shared" si="12"/>
        <v>0</v>
      </c>
      <c r="M168" s="134">
        <f t="shared" ref="M168:N168" si="19">SUM(M169,M174)</f>
        <v>0</v>
      </c>
      <c r="N168" s="126">
        <f t="shared" si="19"/>
        <v>0</v>
      </c>
      <c r="O168" s="284">
        <f t="shared" si="13"/>
        <v>0</v>
      </c>
      <c r="P168" s="285"/>
    </row>
    <row r="169" spans="1:16" hidden="1" x14ac:dyDescent="0.25">
      <c r="A169" s="164">
        <v>2510</v>
      </c>
      <c r="B169" s="52" t="s">
        <v>163</v>
      </c>
      <c r="C169" s="376">
        <f t="shared" si="9"/>
        <v>0</v>
      </c>
      <c r="D169" s="291">
        <f>SUM(D170:D173)</f>
        <v>0</v>
      </c>
      <c r="E169" s="113">
        <f>SUM(E170:E173)</f>
        <v>0</v>
      </c>
      <c r="F169" s="287">
        <f t="shared" si="10"/>
        <v>0</v>
      </c>
      <c r="G169" s="291">
        <f>SUM(G170:G173)</f>
        <v>0</v>
      </c>
      <c r="H169" s="292">
        <f t="shared" ref="H169" si="20">SUM(H170:H173)</f>
        <v>0</v>
      </c>
      <c r="I169" s="114">
        <f t="shared" si="11"/>
        <v>0</v>
      </c>
      <c r="J169" s="291">
        <f>SUM(J170:J173)</f>
        <v>0</v>
      </c>
      <c r="K169" s="292">
        <f t="shared" ref="K169" si="21">SUM(K170:K173)</f>
        <v>0</v>
      </c>
      <c r="L169" s="114">
        <f t="shared" si="12"/>
        <v>0</v>
      </c>
      <c r="M169" s="168">
        <f t="shared" ref="M169:N169" si="22">SUM(M170:M173)</f>
        <v>0</v>
      </c>
      <c r="N169" s="298">
        <f t="shared" si="22"/>
        <v>0</v>
      </c>
      <c r="O169" s="244">
        <f t="shared" si="13"/>
        <v>0</v>
      </c>
      <c r="P169" s="246"/>
    </row>
    <row r="170" spans="1:16" ht="24" hidden="1" x14ac:dyDescent="0.25">
      <c r="A170" s="36">
        <v>2512</v>
      </c>
      <c r="B170" s="57" t="s">
        <v>164</v>
      </c>
      <c r="C170" s="311">
        <f t="shared" si="9"/>
        <v>0</v>
      </c>
      <c r="D170" s="237">
        <v>0</v>
      </c>
      <c r="E170" s="60"/>
      <c r="F170" s="145">
        <f t="shared" si="10"/>
        <v>0</v>
      </c>
      <c r="G170" s="237"/>
      <c r="H170" s="238"/>
      <c r="I170" s="110">
        <f t="shared" si="11"/>
        <v>0</v>
      </c>
      <c r="J170" s="237"/>
      <c r="K170" s="238"/>
      <c r="L170" s="110">
        <f t="shared" si="12"/>
        <v>0</v>
      </c>
      <c r="M170" s="121"/>
      <c r="N170" s="60"/>
      <c r="O170" s="110">
        <f t="shared" si="13"/>
        <v>0</v>
      </c>
      <c r="P170" s="213"/>
    </row>
    <row r="171" spans="1:16" ht="36" hidden="1" x14ac:dyDescent="0.25">
      <c r="A171" s="36">
        <v>2513</v>
      </c>
      <c r="B171" s="57" t="s">
        <v>165</v>
      </c>
      <c r="C171" s="311">
        <f t="shared" si="9"/>
        <v>0</v>
      </c>
      <c r="D171" s="237">
        <v>0</v>
      </c>
      <c r="E171" s="60"/>
      <c r="F171" s="145">
        <f t="shared" si="10"/>
        <v>0</v>
      </c>
      <c r="G171" s="237"/>
      <c r="H171" s="238"/>
      <c r="I171" s="110">
        <f t="shared" si="11"/>
        <v>0</v>
      </c>
      <c r="J171" s="237">
        <v>0</v>
      </c>
      <c r="K171" s="238"/>
      <c r="L171" s="110">
        <f t="shared" si="12"/>
        <v>0</v>
      </c>
      <c r="M171" s="121"/>
      <c r="N171" s="60"/>
      <c r="O171" s="110">
        <f t="shared" si="13"/>
        <v>0</v>
      </c>
      <c r="P171" s="213"/>
    </row>
    <row r="172" spans="1:16" ht="24" hidden="1" x14ac:dyDescent="0.25">
      <c r="A172" s="36">
        <v>2515</v>
      </c>
      <c r="B172" s="57" t="s">
        <v>166</v>
      </c>
      <c r="C172" s="311">
        <f t="shared" si="9"/>
        <v>0</v>
      </c>
      <c r="D172" s="237">
        <v>0</v>
      </c>
      <c r="E172" s="60"/>
      <c r="F172" s="145">
        <f t="shared" si="10"/>
        <v>0</v>
      </c>
      <c r="G172" s="237"/>
      <c r="H172" s="238"/>
      <c r="I172" s="110">
        <f t="shared" si="11"/>
        <v>0</v>
      </c>
      <c r="J172" s="237">
        <v>0</v>
      </c>
      <c r="K172" s="238"/>
      <c r="L172" s="110">
        <f t="shared" si="12"/>
        <v>0</v>
      </c>
      <c r="M172" s="121"/>
      <c r="N172" s="60"/>
      <c r="O172" s="110">
        <f t="shared" si="13"/>
        <v>0</v>
      </c>
      <c r="P172" s="213"/>
    </row>
    <row r="173" spans="1:16" ht="24" hidden="1" x14ac:dyDescent="0.25">
      <c r="A173" s="36">
        <v>2519</v>
      </c>
      <c r="B173" s="57" t="s">
        <v>167</v>
      </c>
      <c r="C173" s="311">
        <f t="shared" si="9"/>
        <v>0</v>
      </c>
      <c r="D173" s="237">
        <v>0</v>
      </c>
      <c r="E173" s="60"/>
      <c r="F173" s="145">
        <f t="shared" si="10"/>
        <v>0</v>
      </c>
      <c r="G173" s="237"/>
      <c r="H173" s="238"/>
      <c r="I173" s="110">
        <f t="shared" si="11"/>
        <v>0</v>
      </c>
      <c r="J173" s="237">
        <v>0</v>
      </c>
      <c r="K173" s="238"/>
      <c r="L173" s="110">
        <f t="shared" si="12"/>
        <v>0</v>
      </c>
      <c r="M173" s="121"/>
      <c r="N173" s="60"/>
      <c r="O173" s="110">
        <f t="shared" si="13"/>
        <v>0</v>
      </c>
      <c r="P173" s="213"/>
    </row>
    <row r="174" spans="1:16" ht="24" hidden="1" x14ac:dyDescent="0.25">
      <c r="A174" s="108">
        <v>2520</v>
      </c>
      <c r="B174" s="57" t="s">
        <v>168</v>
      </c>
      <c r="C174" s="311">
        <f t="shared" si="9"/>
        <v>0</v>
      </c>
      <c r="D174" s="237">
        <v>0</v>
      </c>
      <c r="E174" s="60"/>
      <c r="F174" s="145">
        <f t="shared" si="10"/>
        <v>0</v>
      </c>
      <c r="G174" s="237"/>
      <c r="H174" s="238"/>
      <c r="I174" s="110">
        <f t="shared" si="11"/>
        <v>0</v>
      </c>
      <c r="J174" s="237">
        <v>0</v>
      </c>
      <c r="K174" s="238"/>
      <c r="L174" s="110">
        <f t="shared" si="12"/>
        <v>0</v>
      </c>
      <c r="M174" s="121"/>
      <c r="N174" s="60"/>
      <c r="O174" s="110">
        <f t="shared" si="13"/>
        <v>0</v>
      </c>
      <c r="P174" s="213"/>
    </row>
    <row r="175" spans="1:16" s="117" customFormat="1" ht="48" hidden="1" x14ac:dyDescent="0.25">
      <c r="A175" s="17">
        <v>2800</v>
      </c>
      <c r="B175" s="52" t="s">
        <v>169</v>
      </c>
      <c r="C175" s="376">
        <f t="shared" si="9"/>
        <v>0</v>
      </c>
      <c r="D175" s="204">
        <v>0</v>
      </c>
      <c r="E175" s="34"/>
      <c r="F175" s="205">
        <f t="shared" si="10"/>
        <v>0</v>
      </c>
      <c r="G175" s="204"/>
      <c r="H175" s="206"/>
      <c r="I175" s="207">
        <f t="shared" si="11"/>
        <v>0</v>
      </c>
      <c r="J175" s="204">
        <v>0</v>
      </c>
      <c r="K175" s="206"/>
      <c r="L175" s="207">
        <f t="shared" si="12"/>
        <v>0</v>
      </c>
      <c r="M175" s="175"/>
      <c r="N175" s="34"/>
      <c r="O175" s="207">
        <f t="shared" si="13"/>
        <v>0</v>
      </c>
      <c r="P175" s="208"/>
    </row>
    <row r="176" spans="1:16" hidden="1" x14ac:dyDescent="0.25">
      <c r="A176" s="99">
        <v>3000</v>
      </c>
      <c r="B176" s="99" t="s">
        <v>170</v>
      </c>
      <c r="C176" s="385">
        <f t="shared" si="9"/>
        <v>0</v>
      </c>
      <c r="D176" s="280">
        <f>SUM(D177,D187)</f>
        <v>0</v>
      </c>
      <c r="E176" s="101">
        <f>SUM(E177,E187)</f>
        <v>0</v>
      </c>
      <c r="F176" s="281">
        <f t="shared" si="10"/>
        <v>0</v>
      </c>
      <c r="G176" s="280">
        <f>SUM(G177,G187)</f>
        <v>0</v>
      </c>
      <c r="H176" s="282">
        <f>SUM(H177,H187)</f>
        <v>0</v>
      </c>
      <c r="I176" s="102">
        <f t="shared" si="11"/>
        <v>0</v>
      </c>
      <c r="J176" s="280">
        <f>SUM(J177,J187)</f>
        <v>0</v>
      </c>
      <c r="K176" s="282">
        <f>SUM(K177,K187)</f>
        <v>0</v>
      </c>
      <c r="L176" s="102">
        <f t="shared" si="12"/>
        <v>0</v>
      </c>
      <c r="M176" s="133">
        <f>SUM(M177,M187)</f>
        <v>0</v>
      </c>
      <c r="N176" s="101">
        <f>SUM(N177,N187)</f>
        <v>0</v>
      </c>
      <c r="O176" s="102">
        <f t="shared" si="13"/>
        <v>0</v>
      </c>
      <c r="P176" s="366"/>
    </row>
    <row r="177" spans="1:16" ht="24" hidden="1" x14ac:dyDescent="0.25">
      <c r="A177" s="44">
        <v>3200</v>
      </c>
      <c r="B177" s="118" t="s">
        <v>171</v>
      </c>
      <c r="C177" s="375">
        <f t="shared" si="9"/>
        <v>0</v>
      </c>
      <c r="D177" s="227">
        <f>SUM(D178,D182)</f>
        <v>0</v>
      </c>
      <c r="E177" s="50">
        <f>SUM(E178,E182)</f>
        <v>0</v>
      </c>
      <c r="F177" s="283">
        <f t="shared" si="10"/>
        <v>0</v>
      </c>
      <c r="G177" s="227">
        <f>SUM(G178,G182)</f>
        <v>0</v>
      </c>
      <c r="H177" s="104">
        <f t="shared" ref="H177" si="23">SUM(H178,H182)</f>
        <v>0</v>
      </c>
      <c r="I177" s="112">
        <f t="shared" si="11"/>
        <v>0</v>
      </c>
      <c r="J177" s="227">
        <f>SUM(J178,J182)</f>
        <v>0</v>
      </c>
      <c r="K177" s="104">
        <f t="shared" ref="K177" si="24">SUM(K178,K182)</f>
        <v>0</v>
      </c>
      <c r="L177" s="112">
        <f t="shared" si="12"/>
        <v>0</v>
      </c>
      <c r="M177" s="134">
        <f t="shared" ref="M177:N177" si="25">SUM(M178,M182)</f>
        <v>0</v>
      </c>
      <c r="N177" s="126">
        <f t="shared" si="25"/>
        <v>0</v>
      </c>
      <c r="O177" s="284">
        <f t="shared" si="13"/>
        <v>0</v>
      </c>
      <c r="P177" s="285"/>
    </row>
    <row r="178" spans="1:16" ht="36" hidden="1" x14ac:dyDescent="0.25">
      <c r="A178" s="164">
        <v>3260</v>
      </c>
      <c r="B178" s="52" t="s">
        <v>172</v>
      </c>
      <c r="C178" s="376">
        <f t="shared" si="9"/>
        <v>0</v>
      </c>
      <c r="D178" s="291">
        <f>SUM(D179:D181)</f>
        <v>0</v>
      </c>
      <c r="E178" s="113">
        <f>SUM(E179:E181)</f>
        <v>0</v>
      </c>
      <c r="F178" s="287">
        <f t="shared" si="10"/>
        <v>0</v>
      </c>
      <c r="G178" s="291">
        <f>SUM(G179:G181)</f>
        <v>0</v>
      </c>
      <c r="H178" s="292">
        <f>SUM(H179:H181)</f>
        <v>0</v>
      </c>
      <c r="I178" s="114">
        <f t="shared" si="11"/>
        <v>0</v>
      </c>
      <c r="J178" s="291">
        <f>SUM(J179:J181)</f>
        <v>0</v>
      </c>
      <c r="K178" s="292">
        <f>SUM(K179:K181)</f>
        <v>0</v>
      </c>
      <c r="L178" s="114">
        <f t="shared" si="12"/>
        <v>0</v>
      </c>
      <c r="M178" s="135">
        <f>SUM(M179:M181)</f>
        <v>0</v>
      </c>
      <c r="N178" s="113">
        <f>SUM(N179:N181)</f>
        <v>0</v>
      </c>
      <c r="O178" s="114">
        <f t="shared" si="13"/>
        <v>0</v>
      </c>
      <c r="P178" s="208"/>
    </row>
    <row r="179" spans="1:16" ht="24" hidden="1" x14ac:dyDescent="0.25">
      <c r="A179" s="36">
        <v>3261</v>
      </c>
      <c r="B179" s="57" t="s">
        <v>173</v>
      </c>
      <c r="C179" s="311">
        <f t="shared" si="9"/>
        <v>0</v>
      </c>
      <c r="D179" s="237">
        <v>0</v>
      </c>
      <c r="E179" s="60"/>
      <c r="F179" s="145">
        <f t="shared" si="10"/>
        <v>0</v>
      </c>
      <c r="G179" s="237"/>
      <c r="H179" s="238"/>
      <c r="I179" s="110">
        <f t="shared" si="11"/>
        <v>0</v>
      </c>
      <c r="J179" s="237">
        <v>0</v>
      </c>
      <c r="K179" s="238"/>
      <c r="L179" s="110">
        <f t="shared" si="12"/>
        <v>0</v>
      </c>
      <c r="M179" s="121"/>
      <c r="N179" s="60"/>
      <c r="O179" s="110">
        <f t="shared" si="13"/>
        <v>0</v>
      </c>
      <c r="P179" s="213"/>
    </row>
    <row r="180" spans="1:16" ht="36" hidden="1" x14ac:dyDescent="0.25">
      <c r="A180" s="36">
        <v>3262</v>
      </c>
      <c r="B180" s="57" t="s">
        <v>174</v>
      </c>
      <c r="C180" s="311">
        <f t="shared" si="9"/>
        <v>0</v>
      </c>
      <c r="D180" s="237">
        <v>0</v>
      </c>
      <c r="E180" s="60"/>
      <c r="F180" s="145">
        <f t="shared" si="10"/>
        <v>0</v>
      </c>
      <c r="G180" s="237"/>
      <c r="H180" s="238"/>
      <c r="I180" s="110">
        <f t="shared" si="11"/>
        <v>0</v>
      </c>
      <c r="J180" s="237">
        <v>0</v>
      </c>
      <c r="K180" s="238"/>
      <c r="L180" s="110">
        <f t="shared" si="12"/>
        <v>0</v>
      </c>
      <c r="M180" s="121"/>
      <c r="N180" s="60"/>
      <c r="O180" s="110">
        <f t="shared" si="13"/>
        <v>0</v>
      </c>
      <c r="P180" s="213"/>
    </row>
    <row r="181" spans="1:16" ht="24" hidden="1" x14ac:dyDescent="0.25">
      <c r="A181" s="36">
        <v>3263</v>
      </c>
      <c r="B181" s="57" t="s">
        <v>175</v>
      </c>
      <c r="C181" s="311">
        <f t="shared" si="9"/>
        <v>0</v>
      </c>
      <c r="D181" s="237">
        <v>0</v>
      </c>
      <c r="E181" s="60"/>
      <c r="F181" s="145">
        <f t="shared" si="10"/>
        <v>0</v>
      </c>
      <c r="G181" s="237"/>
      <c r="H181" s="238"/>
      <c r="I181" s="110">
        <f t="shared" si="11"/>
        <v>0</v>
      </c>
      <c r="J181" s="237">
        <v>0</v>
      </c>
      <c r="K181" s="238"/>
      <c r="L181" s="110">
        <f t="shared" si="12"/>
        <v>0</v>
      </c>
      <c r="M181" s="121"/>
      <c r="N181" s="60"/>
      <c r="O181" s="110">
        <f t="shared" si="13"/>
        <v>0</v>
      </c>
      <c r="P181" s="213"/>
    </row>
    <row r="182" spans="1:16" ht="84" hidden="1" x14ac:dyDescent="0.25">
      <c r="A182" s="164">
        <v>3290</v>
      </c>
      <c r="B182" s="52" t="s">
        <v>318</v>
      </c>
      <c r="C182" s="311">
        <f t="shared" ref="C182:C258" si="26">F182+I182+L182+O182</f>
        <v>0</v>
      </c>
      <c r="D182" s="291">
        <f>SUM(D183:D186)</f>
        <v>0</v>
      </c>
      <c r="E182" s="113">
        <f>SUM(E183:E186)</f>
        <v>0</v>
      </c>
      <c r="F182" s="287">
        <f t="shared" si="10"/>
        <v>0</v>
      </c>
      <c r="G182" s="291">
        <f>SUM(G183:G186)</f>
        <v>0</v>
      </c>
      <c r="H182" s="292">
        <f t="shared" ref="H182" si="27">SUM(H183:H186)</f>
        <v>0</v>
      </c>
      <c r="I182" s="114">
        <f t="shared" si="11"/>
        <v>0</v>
      </c>
      <c r="J182" s="291">
        <f>SUM(J183:J186)</f>
        <v>0</v>
      </c>
      <c r="K182" s="292">
        <f t="shared" ref="K182" si="28">SUM(K183:K186)</f>
        <v>0</v>
      </c>
      <c r="L182" s="114">
        <f t="shared" si="12"/>
        <v>0</v>
      </c>
      <c r="M182" s="138">
        <f t="shared" ref="M182:N182" si="29">SUM(M183:M186)</f>
        <v>0</v>
      </c>
      <c r="N182" s="299">
        <f t="shared" si="29"/>
        <v>0</v>
      </c>
      <c r="O182" s="300">
        <f t="shared" si="13"/>
        <v>0</v>
      </c>
      <c r="P182" s="301"/>
    </row>
    <row r="183" spans="1:16" ht="72" hidden="1" x14ac:dyDescent="0.25">
      <c r="A183" s="36">
        <v>3291</v>
      </c>
      <c r="B183" s="57" t="s">
        <v>176</v>
      </c>
      <c r="C183" s="311">
        <f t="shared" si="26"/>
        <v>0</v>
      </c>
      <c r="D183" s="237">
        <v>0</v>
      </c>
      <c r="E183" s="60"/>
      <c r="F183" s="145">
        <f t="shared" ref="F183:F246" si="30">D183+E183</f>
        <v>0</v>
      </c>
      <c r="G183" s="237"/>
      <c r="H183" s="238"/>
      <c r="I183" s="110">
        <f t="shared" ref="I183:I246" si="31">G183+H183</f>
        <v>0</v>
      </c>
      <c r="J183" s="237">
        <v>0</v>
      </c>
      <c r="K183" s="238"/>
      <c r="L183" s="110">
        <f t="shared" ref="L183:L246" si="32">J183+K183</f>
        <v>0</v>
      </c>
      <c r="M183" s="121"/>
      <c r="N183" s="60"/>
      <c r="O183" s="110">
        <f t="shared" ref="O183:O246" si="33">M183+N183</f>
        <v>0</v>
      </c>
      <c r="P183" s="213"/>
    </row>
    <row r="184" spans="1:16" ht="72" hidden="1" x14ac:dyDescent="0.25">
      <c r="A184" s="36">
        <v>3292</v>
      </c>
      <c r="B184" s="57" t="s">
        <v>177</v>
      </c>
      <c r="C184" s="311">
        <f t="shared" si="26"/>
        <v>0</v>
      </c>
      <c r="D184" s="237">
        <v>0</v>
      </c>
      <c r="E184" s="60"/>
      <c r="F184" s="145">
        <f t="shared" si="30"/>
        <v>0</v>
      </c>
      <c r="G184" s="237"/>
      <c r="H184" s="238"/>
      <c r="I184" s="110">
        <f t="shared" si="31"/>
        <v>0</v>
      </c>
      <c r="J184" s="237">
        <v>0</v>
      </c>
      <c r="K184" s="238"/>
      <c r="L184" s="110">
        <f t="shared" si="32"/>
        <v>0</v>
      </c>
      <c r="M184" s="121"/>
      <c r="N184" s="60"/>
      <c r="O184" s="110">
        <f t="shared" si="33"/>
        <v>0</v>
      </c>
      <c r="P184" s="213"/>
    </row>
    <row r="185" spans="1:16" ht="72" hidden="1" x14ac:dyDescent="0.25">
      <c r="A185" s="36">
        <v>3293</v>
      </c>
      <c r="B185" s="57" t="s">
        <v>178</v>
      </c>
      <c r="C185" s="311">
        <f t="shared" si="26"/>
        <v>0</v>
      </c>
      <c r="D185" s="237">
        <v>0</v>
      </c>
      <c r="E185" s="60"/>
      <c r="F185" s="145">
        <f t="shared" si="30"/>
        <v>0</v>
      </c>
      <c r="G185" s="237"/>
      <c r="H185" s="238"/>
      <c r="I185" s="110">
        <f t="shared" si="31"/>
        <v>0</v>
      </c>
      <c r="J185" s="237">
        <v>0</v>
      </c>
      <c r="K185" s="238"/>
      <c r="L185" s="110">
        <f t="shared" si="32"/>
        <v>0</v>
      </c>
      <c r="M185" s="121"/>
      <c r="N185" s="60"/>
      <c r="O185" s="110">
        <f t="shared" si="33"/>
        <v>0</v>
      </c>
      <c r="P185" s="213"/>
    </row>
    <row r="186" spans="1:16" ht="60" hidden="1" x14ac:dyDescent="0.25">
      <c r="A186" s="122">
        <v>3294</v>
      </c>
      <c r="B186" s="57" t="s">
        <v>179</v>
      </c>
      <c r="C186" s="386">
        <f t="shared" si="26"/>
        <v>0</v>
      </c>
      <c r="D186" s="302">
        <v>0</v>
      </c>
      <c r="E186" s="123"/>
      <c r="F186" s="139">
        <f t="shared" si="30"/>
        <v>0</v>
      </c>
      <c r="G186" s="302"/>
      <c r="H186" s="303"/>
      <c r="I186" s="300">
        <f t="shared" si="31"/>
        <v>0</v>
      </c>
      <c r="J186" s="302">
        <v>0</v>
      </c>
      <c r="K186" s="303"/>
      <c r="L186" s="300">
        <f t="shared" si="32"/>
        <v>0</v>
      </c>
      <c r="M186" s="124"/>
      <c r="N186" s="123"/>
      <c r="O186" s="300">
        <f t="shared" si="33"/>
        <v>0</v>
      </c>
      <c r="P186" s="301"/>
    </row>
    <row r="187" spans="1:16" ht="48" hidden="1" x14ac:dyDescent="0.25">
      <c r="A187" s="70">
        <v>3300</v>
      </c>
      <c r="B187" s="118" t="s">
        <v>180</v>
      </c>
      <c r="C187" s="387">
        <f t="shared" si="26"/>
        <v>0</v>
      </c>
      <c r="D187" s="304">
        <f>SUM(D188:D189)</f>
        <v>0</v>
      </c>
      <c r="E187" s="126">
        <f>SUM(E188:E189)</f>
        <v>0</v>
      </c>
      <c r="F187" s="305">
        <f t="shared" si="30"/>
        <v>0</v>
      </c>
      <c r="G187" s="304">
        <f>SUM(G188:G189)</f>
        <v>0</v>
      </c>
      <c r="H187" s="306">
        <f t="shared" ref="H187" si="34">SUM(H188:H189)</f>
        <v>0</v>
      </c>
      <c r="I187" s="284">
        <f t="shared" si="31"/>
        <v>0</v>
      </c>
      <c r="J187" s="304">
        <f>SUM(J188:J189)</f>
        <v>0</v>
      </c>
      <c r="K187" s="306">
        <f t="shared" ref="K187" si="35">SUM(K188:K189)</f>
        <v>0</v>
      </c>
      <c r="L187" s="284">
        <f t="shared" si="32"/>
        <v>0</v>
      </c>
      <c r="M187" s="134">
        <f t="shared" ref="M187:N187" si="36">SUM(M188:M189)</f>
        <v>0</v>
      </c>
      <c r="N187" s="126">
        <f t="shared" si="36"/>
        <v>0</v>
      </c>
      <c r="O187" s="284">
        <f t="shared" si="33"/>
        <v>0</v>
      </c>
      <c r="P187" s="285"/>
    </row>
    <row r="188" spans="1:16" ht="48" hidden="1" x14ac:dyDescent="0.25">
      <c r="A188" s="77">
        <v>3310</v>
      </c>
      <c r="B188" s="78" t="s">
        <v>181</v>
      </c>
      <c r="C188" s="380">
        <f t="shared" si="26"/>
        <v>0</v>
      </c>
      <c r="D188" s="289">
        <v>0</v>
      </c>
      <c r="E188" s="111"/>
      <c r="F188" s="286">
        <f t="shared" si="30"/>
        <v>0</v>
      </c>
      <c r="G188" s="289"/>
      <c r="H188" s="290"/>
      <c r="I188" s="107">
        <f t="shared" si="31"/>
        <v>0</v>
      </c>
      <c r="J188" s="289">
        <v>0</v>
      </c>
      <c r="K188" s="290"/>
      <c r="L188" s="107">
        <f t="shared" si="32"/>
        <v>0</v>
      </c>
      <c r="M188" s="181"/>
      <c r="N188" s="111"/>
      <c r="O188" s="107">
        <f t="shared" si="33"/>
        <v>0</v>
      </c>
      <c r="P188" s="265"/>
    </row>
    <row r="189" spans="1:16" ht="60" hidden="1" x14ac:dyDescent="0.25">
      <c r="A189" s="32">
        <v>3320</v>
      </c>
      <c r="B189" s="52" t="s">
        <v>182</v>
      </c>
      <c r="C189" s="376">
        <f t="shared" si="26"/>
        <v>0</v>
      </c>
      <c r="D189" s="231">
        <v>0</v>
      </c>
      <c r="E189" s="55"/>
      <c r="F189" s="287">
        <f t="shared" si="30"/>
        <v>0</v>
      </c>
      <c r="G189" s="231"/>
      <c r="H189" s="232"/>
      <c r="I189" s="114">
        <f t="shared" si="31"/>
        <v>0</v>
      </c>
      <c r="J189" s="231">
        <v>0</v>
      </c>
      <c r="K189" s="232"/>
      <c r="L189" s="114">
        <f t="shared" si="32"/>
        <v>0</v>
      </c>
      <c r="M189" s="179"/>
      <c r="N189" s="55"/>
      <c r="O189" s="114">
        <f t="shared" si="33"/>
        <v>0</v>
      </c>
      <c r="P189" s="208"/>
    </row>
    <row r="190" spans="1:16" hidden="1" x14ac:dyDescent="0.25">
      <c r="A190" s="128">
        <v>4000</v>
      </c>
      <c r="B190" s="99" t="s">
        <v>183</v>
      </c>
      <c r="C190" s="385">
        <f t="shared" si="26"/>
        <v>0</v>
      </c>
      <c r="D190" s="280">
        <f>SUM(D191,D194)</f>
        <v>0</v>
      </c>
      <c r="E190" s="101">
        <f>SUM(E191,E194)</f>
        <v>0</v>
      </c>
      <c r="F190" s="281">
        <f t="shared" si="30"/>
        <v>0</v>
      </c>
      <c r="G190" s="280">
        <f>SUM(G191,G194)</f>
        <v>0</v>
      </c>
      <c r="H190" s="282">
        <f>SUM(H191,H194)</f>
        <v>0</v>
      </c>
      <c r="I190" s="102">
        <f t="shared" si="31"/>
        <v>0</v>
      </c>
      <c r="J190" s="280">
        <f>SUM(J191,J194)</f>
        <v>0</v>
      </c>
      <c r="K190" s="282">
        <f>SUM(K191,K194)</f>
        <v>0</v>
      </c>
      <c r="L190" s="102">
        <f t="shared" si="32"/>
        <v>0</v>
      </c>
      <c r="M190" s="133">
        <f>SUM(M191,M194)</f>
        <v>0</v>
      </c>
      <c r="N190" s="101">
        <f>SUM(N191,N194)</f>
        <v>0</v>
      </c>
      <c r="O190" s="102">
        <f t="shared" si="33"/>
        <v>0</v>
      </c>
      <c r="P190" s="366"/>
    </row>
    <row r="191" spans="1:16" ht="24" hidden="1" x14ac:dyDescent="0.25">
      <c r="A191" s="129">
        <v>4200</v>
      </c>
      <c r="B191" s="103" t="s">
        <v>184</v>
      </c>
      <c r="C191" s="375">
        <f t="shared" si="26"/>
        <v>0</v>
      </c>
      <c r="D191" s="227">
        <f>SUM(D192,D193)</f>
        <v>0</v>
      </c>
      <c r="E191" s="50">
        <f>SUM(E192,E193)</f>
        <v>0</v>
      </c>
      <c r="F191" s="283">
        <f t="shared" si="30"/>
        <v>0</v>
      </c>
      <c r="G191" s="227">
        <f>SUM(G192,G193)</f>
        <v>0</v>
      </c>
      <c r="H191" s="104">
        <f>SUM(H192,H193)</f>
        <v>0</v>
      </c>
      <c r="I191" s="112">
        <f t="shared" si="31"/>
        <v>0</v>
      </c>
      <c r="J191" s="227">
        <f>SUM(J192,J193)</f>
        <v>0</v>
      </c>
      <c r="K191" s="104">
        <f>SUM(K192,K193)</f>
        <v>0</v>
      </c>
      <c r="L191" s="112">
        <f t="shared" si="32"/>
        <v>0</v>
      </c>
      <c r="M191" s="119">
        <f>SUM(M192,M193)</f>
        <v>0</v>
      </c>
      <c r="N191" s="50">
        <f>SUM(N192,N193)</f>
        <v>0</v>
      </c>
      <c r="O191" s="112">
        <f t="shared" si="33"/>
        <v>0</v>
      </c>
      <c r="P191" s="225"/>
    </row>
    <row r="192" spans="1:16" ht="36" hidden="1" x14ac:dyDescent="0.25">
      <c r="A192" s="164">
        <v>4240</v>
      </c>
      <c r="B192" s="52" t="s">
        <v>185</v>
      </c>
      <c r="C192" s="376">
        <f t="shared" si="26"/>
        <v>0</v>
      </c>
      <c r="D192" s="231">
        <v>0</v>
      </c>
      <c r="E192" s="55"/>
      <c r="F192" s="287">
        <f t="shared" si="30"/>
        <v>0</v>
      </c>
      <c r="G192" s="231"/>
      <c r="H192" s="232"/>
      <c r="I192" s="114">
        <f t="shared" si="31"/>
        <v>0</v>
      </c>
      <c r="J192" s="231">
        <v>0</v>
      </c>
      <c r="K192" s="232"/>
      <c r="L192" s="114">
        <f t="shared" si="32"/>
        <v>0</v>
      </c>
      <c r="M192" s="179"/>
      <c r="N192" s="55"/>
      <c r="O192" s="114">
        <f t="shared" si="33"/>
        <v>0</v>
      </c>
      <c r="P192" s="208"/>
    </row>
    <row r="193" spans="1:16" ht="24" hidden="1" x14ac:dyDescent="0.25">
      <c r="A193" s="108">
        <v>4250</v>
      </c>
      <c r="B193" s="57" t="s">
        <v>186</v>
      </c>
      <c r="C193" s="311">
        <f t="shared" si="26"/>
        <v>0</v>
      </c>
      <c r="D193" s="237">
        <v>0</v>
      </c>
      <c r="E193" s="60"/>
      <c r="F193" s="145">
        <f t="shared" si="30"/>
        <v>0</v>
      </c>
      <c r="G193" s="237"/>
      <c r="H193" s="238"/>
      <c r="I193" s="110">
        <f t="shared" si="31"/>
        <v>0</v>
      </c>
      <c r="J193" s="237">
        <v>0</v>
      </c>
      <c r="K193" s="238"/>
      <c r="L193" s="110">
        <f t="shared" si="32"/>
        <v>0</v>
      </c>
      <c r="M193" s="121"/>
      <c r="N193" s="60"/>
      <c r="O193" s="110">
        <f t="shared" si="33"/>
        <v>0</v>
      </c>
      <c r="P193" s="213"/>
    </row>
    <row r="194" spans="1:16" hidden="1" x14ac:dyDescent="0.25">
      <c r="A194" s="44">
        <v>4300</v>
      </c>
      <c r="B194" s="103" t="s">
        <v>187</v>
      </c>
      <c r="C194" s="375">
        <f t="shared" si="26"/>
        <v>0</v>
      </c>
      <c r="D194" s="227">
        <f>SUM(D195)</f>
        <v>0</v>
      </c>
      <c r="E194" s="50">
        <f>SUM(E195)</f>
        <v>0</v>
      </c>
      <c r="F194" s="283">
        <f t="shared" si="30"/>
        <v>0</v>
      </c>
      <c r="G194" s="227">
        <f>SUM(G195)</f>
        <v>0</v>
      </c>
      <c r="H194" s="104">
        <f>SUM(H195)</f>
        <v>0</v>
      </c>
      <c r="I194" s="112">
        <f t="shared" si="31"/>
        <v>0</v>
      </c>
      <c r="J194" s="227">
        <f>SUM(J195)</f>
        <v>0</v>
      </c>
      <c r="K194" s="104">
        <f>SUM(K195)</f>
        <v>0</v>
      </c>
      <c r="L194" s="112">
        <f t="shared" si="32"/>
        <v>0</v>
      </c>
      <c r="M194" s="119">
        <f>SUM(M195)</f>
        <v>0</v>
      </c>
      <c r="N194" s="50">
        <f>SUM(N195)</f>
        <v>0</v>
      </c>
      <c r="O194" s="112">
        <f t="shared" si="33"/>
        <v>0</v>
      </c>
      <c r="P194" s="225"/>
    </row>
    <row r="195" spans="1:16" ht="24" hidden="1" x14ac:dyDescent="0.25">
      <c r="A195" s="164">
        <v>4310</v>
      </c>
      <c r="B195" s="52" t="s">
        <v>188</v>
      </c>
      <c r="C195" s="376">
        <f t="shared" si="26"/>
        <v>0</v>
      </c>
      <c r="D195" s="291">
        <f>SUM(D196:D196)</f>
        <v>0</v>
      </c>
      <c r="E195" s="113">
        <f>SUM(E196:E196)</f>
        <v>0</v>
      </c>
      <c r="F195" s="287">
        <f t="shared" si="30"/>
        <v>0</v>
      </c>
      <c r="G195" s="291">
        <f>SUM(G196:G196)</f>
        <v>0</v>
      </c>
      <c r="H195" s="292">
        <f>SUM(H196:H196)</f>
        <v>0</v>
      </c>
      <c r="I195" s="114">
        <f t="shared" si="31"/>
        <v>0</v>
      </c>
      <c r="J195" s="291">
        <f>SUM(J196:J196)</f>
        <v>0</v>
      </c>
      <c r="K195" s="292">
        <f>SUM(K196:K196)</f>
        <v>0</v>
      </c>
      <c r="L195" s="114">
        <f t="shared" si="32"/>
        <v>0</v>
      </c>
      <c r="M195" s="135">
        <f>SUM(M196:M196)</f>
        <v>0</v>
      </c>
      <c r="N195" s="113">
        <f>SUM(N196:N196)</f>
        <v>0</v>
      </c>
      <c r="O195" s="114">
        <f t="shared" si="33"/>
        <v>0</v>
      </c>
      <c r="P195" s="208"/>
    </row>
    <row r="196" spans="1:16" ht="36" hidden="1" x14ac:dyDescent="0.25">
      <c r="A196" s="36">
        <v>4311</v>
      </c>
      <c r="B196" s="57" t="s">
        <v>189</v>
      </c>
      <c r="C196" s="311">
        <f t="shared" si="26"/>
        <v>0</v>
      </c>
      <c r="D196" s="237">
        <v>0</v>
      </c>
      <c r="E196" s="60"/>
      <c r="F196" s="145">
        <f t="shared" si="30"/>
        <v>0</v>
      </c>
      <c r="G196" s="237"/>
      <c r="H196" s="238"/>
      <c r="I196" s="110">
        <f t="shared" si="31"/>
        <v>0</v>
      </c>
      <c r="J196" s="237">
        <v>0</v>
      </c>
      <c r="K196" s="238"/>
      <c r="L196" s="110">
        <f t="shared" si="32"/>
        <v>0</v>
      </c>
      <c r="M196" s="121"/>
      <c r="N196" s="60"/>
      <c r="O196" s="110">
        <f t="shared" si="33"/>
        <v>0</v>
      </c>
      <c r="P196" s="213"/>
    </row>
    <row r="197" spans="1:16" s="20" customFormat="1" ht="24" x14ac:dyDescent="0.25">
      <c r="A197" s="130"/>
      <c r="B197" s="17" t="s">
        <v>190</v>
      </c>
      <c r="C197" s="384">
        <f t="shared" si="26"/>
        <v>40365</v>
      </c>
      <c r="D197" s="276">
        <f>SUM(D198,D233,D271)</f>
        <v>40366</v>
      </c>
      <c r="E197" s="97">
        <f>SUM(E198,E233,E271)</f>
        <v>-1</v>
      </c>
      <c r="F197" s="277">
        <f t="shared" si="30"/>
        <v>40365</v>
      </c>
      <c r="G197" s="276">
        <f>SUM(G198,G233,G271)</f>
        <v>0</v>
      </c>
      <c r="H197" s="278">
        <f>SUM(H198,H233,H271)</f>
        <v>0</v>
      </c>
      <c r="I197" s="98">
        <f t="shared" si="31"/>
        <v>0</v>
      </c>
      <c r="J197" s="276">
        <f>SUM(J198,J233,J271)</f>
        <v>0</v>
      </c>
      <c r="K197" s="278">
        <f>SUM(K198,K233,K271)</f>
        <v>0</v>
      </c>
      <c r="L197" s="98">
        <f t="shared" si="32"/>
        <v>0</v>
      </c>
      <c r="M197" s="307">
        <f>SUM(M198,M233,M271)</f>
        <v>0</v>
      </c>
      <c r="N197" s="308">
        <f>SUM(N198,N233,N271)</f>
        <v>0</v>
      </c>
      <c r="O197" s="309">
        <f t="shared" si="33"/>
        <v>0</v>
      </c>
      <c r="P197" s="310"/>
    </row>
    <row r="198" spans="1:16" x14ac:dyDescent="0.25">
      <c r="A198" s="99">
        <v>5000</v>
      </c>
      <c r="B198" s="99" t="s">
        <v>191</v>
      </c>
      <c r="C198" s="385">
        <f>F198+I198+L198+O198</f>
        <v>40365</v>
      </c>
      <c r="D198" s="280">
        <f>D199+D207</f>
        <v>40366</v>
      </c>
      <c r="E198" s="101">
        <f>E199+E207</f>
        <v>-1</v>
      </c>
      <c r="F198" s="281">
        <f t="shared" si="30"/>
        <v>40365</v>
      </c>
      <c r="G198" s="280">
        <f>G199+G207</f>
        <v>0</v>
      </c>
      <c r="H198" s="282">
        <f>H199+H207</f>
        <v>0</v>
      </c>
      <c r="I198" s="102">
        <f t="shared" si="31"/>
        <v>0</v>
      </c>
      <c r="J198" s="280">
        <f>J199+J207</f>
        <v>0</v>
      </c>
      <c r="K198" s="282">
        <f>K199+K207</f>
        <v>0</v>
      </c>
      <c r="L198" s="102">
        <f t="shared" si="32"/>
        <v>0</v>
      </c>
      <c r="M198" s="133">
        <f>M199+M207</f>
        <v>0</v>
      </c>
      <c r="N198" s="101">
        <f>N199+N207</f>
        <v>0</v>
      </c>
      <c r="O198" s="102">
        <f t="shared" si="33"/>
        <v>0</v>
      </c>
      <c r="P198" s="366"/>
    </row>
    <row r="199" spans="1:16" hidden="1" x14ac:dyDescent="0.25">
      <c r="A199" s="44">
        <v>5100</v>
      </c>
      <c r="B199" s="103" t="s">
        <v>192</v>
      </c>
      <c r="C199" s="375">
        <f t="shared" si="26"/>
        <v>0</v>
      </c>
      <c r="D199" s="227">
        <f>D200+D201+D204+D205+D206</f>
        <v>0</v>
      </c>
      <c r="E199" s="50">
        <f>E200+E201+E204+E205+E206</f>
        <v>0</v>
      </c>
      <c r="F199" s="283">
        <f t="shared" si="30"/>
        <v>0</v>
      </c>
      <c r="G199" s="227">
        <f>G200+G201+G204+G205+G206</f>
        <v>0</v>
      </c>
      <c r="H199" s="104">
        <f>H200+H201+H204+H205+H206</f>
        <v>0</v>
      </c>
      <c r="I199" s="112">
        <f t="shared" si="31"/>
        <v>0</v>
      </c>
      <c r="J199" s="227">
        <f>J200+J201+J204+J205+J206</f>
        <v>0</v>
      </c>
      <c r="K199" s="104">
        <f>K200+K201+K204+K205+K206</f>
        <v>0</v>
      </c>
      <c r="L199" s="112">
        <f t="shared" si="32"/>
        <v>0</v>
      </c>
      <c r="M199" s="119">
        <f>M200+M201+M204+M205+M206</f>
        <v>0</v>
      </c>
      <c r="N199" s="50">
        <f>N200+N201+N204+N205+N206</f>
        <v>0</v>
      </c>
      <c r="O199" s="112">
        <f t="shared" si="33"/>
        <v>0</v>
      </c>
      <c r="P199" s="225"/>
    </row>
    <row r="200" spans="1:16" hidden="1" x14ac:dyDescent="0.25">
      <c r="A200" s="164">
        <v>5110</v>
      </c>
      <c r="B200" s="52" t="s">
        <v>193</v>
      </c>
      <c r="C200" s="376">
        <f t="shared" si="26"/>
        <v>0</v>
      </c>
      <c r="D200" s="231">
        <v>0</v>
      </c>
      <c r="E200" s="55"/>
      <c r="F200" s="287">
        <f t="shared" si="30"/>
        <v>0</v>
      </c>
      <c r="G200" s="231"/>
      <c r="H200" s="232"/>
      <c r="I200" s="114">
        <f t="shared" si="31"/>
        <v>0</v>
      </c>
      <c r="J200" s="231">
        <v>0</v>
      </c>
      <c r="K200" s="232"/>
      <c r="L200" s="114">
        <f t="shared" si="32"/>
        <v>0</v>
      </c>
      <c r="M200" s="179"/>
      <c r="N200" s="55"/>
      <c r="O200" s="114">
        <f t="shared" si="33"/>
        <v>0</v>
      </c>
      <c r="P200" s="208"/>
    </row>
    <row r="201" spans="1:16" ht="24" hidden="1" x14ac:dyDescent="0.25">
      <c r="A201" s="108">
        <v>5120</v>
      </c>
      <c r="B201" s="57" t="s">
        <v>194</v>
      </c>
      <c r="C201" s="311">
        <f t="shared" si="26"/>
        <v>0</v>
      </c>
      <c r="D201" s="288">
        <f>D202+D203</f>
        <v>0</v>
      </c>
      <c r="E201" s="109">
        <f>E202+E203</f>
        <v>0</v>
      </c>
      <c r="F201" s="145">
        <f t="shared" si="30"/>
        <v>0</v>
      </c>
      <c r="G201" s="288">
        <f>G202+G203</f>
        <v>0</v>
      </c>
      <c r="H201" s="115">
        <f>H202+H203</f>
        <v>0</v>
      </c>
      <c r="I201" s="110">
        <f t="shared" si="31"/>
        <v>0</v>
      </c>
      <c r="J201" s="288">
        <f>J202+J203</f>
        <v>0</v>
      </c>
      <c r="K201" s="115">
        <f>K202+K203</f>
        <v>0</v>
      </c>
      <c r="L201" s="110">
        <f t="shared" si="32"/>
        <v>0</v>
      </c>
      <c r="M201" s="131">
        <f>M202+M203</f>
        <v>0</v>
      </c>
      <c r="N201" s="109">
        <f>N202+N203</f>
        <v>0</v>
      </c>
      <c r="O201" s="110">
        <f t="shared" si="33"/>
        <v>0</v>
      </c>
      <c r="P201" s="213"/>
    </row>
    <row r="202" spans="1:16" hidden="1" x14ac:dyDescent="0.25">
      <c r="A202" s="36">
        <v>5121</v>
      </c>
      <c r="B202" s="57" t="s">
        <v>195</v>
      </c>
      <c r="C202" s="311">
        <f t="shared" si="26"/>
        <v>0</v>
      </c>
      <c r="D202" s="237">
        <v>0</v>
      </c>
      <c r="E202" s="60"/>
      <c r="F202" s="145">
        <f t="shared" si="30"/>
        <v>0</v>
      </c>
      <c r="G202" s="237"/>
      <c r="H202" s="238"/>
      <c r="I202" s="110">
        <f t="shared" si="31"/>
        <v>0</v>
      </c>
      <c r="J202" s="237">
        <v>0</v>
      </c>
      <c r="K202" s="238"/>
      <c r="L202" s="110">
        <f t="shared" si="32"/>
        <v>0</v>
      </c>
      <c r="M202" s="121"/>
      <c r="N202" s="60"/>
      <c r="O202" s="110">
        <f t="shared" si="33"/>
        <v>0</v>
      </c>
      <c r="P202" s="213"/>
    </row>
    <row r="203" spans="1:16" ht="24" hidden="1" x14ac:dyDescent="0.25">
      <c r="A203" s="36">
        <v>5129</v>
      </c>
      <c r="B203" s="57" t="s">
        <v>196</v>
      </c>
      <c r="C203" s="311">
        <f t="shared" si="26"/>
        <v>0</v>
      </c>
      <c r="D203" s="237">
        <v>0</v>
      </c>
      <c r="E203" s="60"/>
      <c r="F203" s="145">
        <f t="shared" si="30"/>
        <v>0</v>
      </c>
      <c r="G203" s="237"/>
      <c r="H203" s="238"/>
      <c r="I203" s="110">
        <f t="shared" si="31"/>
        <v>0</v>
      </c>
      <c r="J203" s="237">
        <v>0</v>
      </c>
      <c r="K203" s="238"/>
      <c r="L203" s="110">
        <f t="shared" si="32"/>
        <v>0</v>
      </c>
      <c r="M203" s="121"/>
      <c r="N203" s="60"/>
      <c r="O203" s="110">
        <f t="shared" si="33"/>
        <v>0</v>
      </c>
      <c r="P203" s="213"/>
    </row>
    <row r="204" spans="1:16" hidden="1" x14ac:dyDescent="0.25">
      <c r="A204" s="108">
        <v>5130</v>
      </c>
      <c r="B204" s="57" t="s">
        <v>197</v>
      </c>
      <c r="C204" s="311">
        <f t="shared" si="26"/>
        <v>0</v>
      </c>
      <c r="D204" s="237">
        <v>0</v>
      </c>
      <c r="E204" s="60"/>
      <c r="F204" s="145">
        <f t="shared" si="30"/>
        <v>0</v>
      </c>
      <c r="G204" s="237"/>
      <c r="H204" s="238"/>
      <c r="I204" s="110">
        <f t="shared" si="31"/>
        <v>0</v>
      </c>
      <c r="J204" s="237">
        <v>0</v>
      </c>
      <c r="K204" s="238"/>
      <c r="L204" s="110">
        <f t="shared" si="32"/>
        <v>0</v>
      </c>
      <c r="M204" s="121"/>
      <c r="N204" s="60"/>
      <c r="O204" s="110">
        <f t="shared" si="33"/>
        <v>0</v>
      </c>
      <c r="P204" s="213"/>
    </row>
    <row r="205" spans="1:16" hidden="1" x14ac:dyDescent="0.25">
      <c r="A205" s="108">
        <v>5140</v>
      </c>
      <c r="B205" s="57" t="s">
        <v>198</v>
      </c>
      <c r="C205" s="311">
        <f t="shared" si="26"/>
        <v>0</v>
      </c>
      <c r="D205" s="237">
        <v>0</v>
      </c>
      <c r="E205" s="60"/>
      <c r="F205" s="145">
        <f t="shared" si="30"/>
        <v>0</v>
      </c>
      <c r="G205" s="237"/>
      <c r="H205" s="238"/>
      <c r="I205" s="110">
        <f t="shared" si="31"/>
        <v>0</v>
      </c>
      <c r="J205" s="237">
        <v>0</v>
      </c>
      <c r="K205" s="238"/>
      <c r="L205" s="110">
        <f t="shared" si="32"/>
        <v>0</v>
      </c>
      <c r="M205" s="121"/>
      <c r="N205" s="60"/>
      <c r="O205" s="110">
        <f t="shared" si="33"/>
        <v>0</v>
      </c>
      <c r="P205" s="213"/>
    </row>
    <row r="206" spans="1:16" ht="24" hidden="1" x14ac:dyDescent="0.25">
      <c r="A206" s="108">
        <v>5170</v>
      </c>
      <c r="B206" s="57" t="s">
        <v>199</v>
      </c>
      <c r="C206" s="311">
        <f t="shared" si="26"/>
        <v>0</v>
      </c>
      <c r="D206" s="237">
        <v>0</v>
      </c>
      <c r="E206" s="60"/>
      <c r="F206" s="145">
        <f t="shared" si="30"/>
        <v>0</v>
      </c>
      <c r="G206" s="237"/>
      <c r="H206" s="238"/>
      <c r="I206" s="110">
        <f t="shared" si="31"/>
        <v>0</v>
      </c>
      <c r="J206" s="237">
        <v>0</v>
      </c>
      <c r="K206" s="238"/>
      <c r="L206" s="110">
        <f t="shared" si="32"/>
        <v>0</v>
      </c>
      <c r="M206" s="121"/>
      <c r="N206" s="60"/>
      <c r="O206" s="110">
        <f t="shared" si="33"/>
        <v>0</v>
      </c>
      <c r="P206" s="213"/>
    </row>
    <row r="207" spans="1:16" x14ac:dyDescent="0.25">
      <c r="A207" s="44">
        <v>5200</v>
      </c>
      <c r="B207" s="103" t="s">
        <v>200</v>
      </c>
      <c r="C207" s="375">
        <f t="shared" si="26"/>
        <v>40365</v>
      </c>
      <c r="D207" s="227">
        <f>D208+D218+D219+D228+D229+D230+D232</f>
        <v>40366</v>
      </c>
      <c r="E207" s="50">
        <f>E208+E218+E219+E228+E229+E230+E232</f>
        <v>-1</v>
      </c>
      <c r="F207" s="283">
        <f t="shared" si="30"/>
        <v>40365</v>
      </c>
      <c r="G207" s="227">
        <f>G208+G218+G219+G228+G229+G230+G232</f>
        <v>0</v>
      </c>
      <c r="H207" s="104">
        <f>H208+H218+H219+H228+H229+H230+H232</f>
        <v>0</v>
      </c>
      <c r="I207" s="112">
        <f t="shared" si="31"/>
        <v>0</v>
      </c>
      <c r="J207" s="227">
        <f>J208+J218+J219+J228+J229+J230+J232</f>
        <v>0</v>
      </c>
      <c r="K207" s="104">
        <f>K208+K218+K219+K228+K229+K230+K232</f>
        <v>0</v>
      </c>
      <c r="L207" s="112">
        <f t="shared" si="32"/>
        <v>0</v>
      </c>
      <c r="M207" s="119">
        <f>M208+M218+M219+M228+M229+M230+M232</f>
        <v>0</v>
      </c>
      <c r="N207" s="50">
        <f>N208+N218+N219+N228+N229+N230+N232</f>
        <v>0</v>
      </c>
      <c r="O207" s="112">
        <f t="shared" si="33"/>
        <v>0</v>
      </c>
      <c r="P207" s="225"/>
    </row>
    <row r="208" spans="1:16" hidden="1" x14ac:dyDescent="0.25">
      <c r="A208" s="105">
        <v>5210</v>
      </c>
      <c r="B208" s="78" t="s">
        <v>201</v>
      </c>
      <c r="C208" s="380">
        <f t="shared" si="26"/>
        <v>0</v>
      </c>
      <c r="D208" s="127">
        <f>SUM(D209:D217)</f>
        <v>0</v>
      </c>
      <c r="E208" s="106">
        <f>SUM(E209:E217)</f>
        <v>0</v>
      </c>
      <c r="F208" s="286">
        <f t="shared" si="30"/>
        <v>0</v>
      </c>
      <c r="G208" s="127">
        <f>SUM(G209:G217)</f>
        <v>0</v>
      </c>
      <c r="H208" s="172">
        <f>SUM(H209:H217)</f>
        <v>0</v>
      </c>
      <c r="I208" s="107">
        <f t="shared" si="31"/>
        <v>0</v>
      </c>
      <c r="J208" s="127">
        <f>SUM(J209:J217)</f>
        <v>0</v>
      </c>
      <c r="K208" s="172">
        <f>SUM(K209:K217)</f>
        <v>0</v>
      </c>
      <c r="L208" s="107">
        <f t="shared" si="32"/>
        <v>0</v>
      </c>
      <c r="M208" s="132">
        <f>SUM(M209:M217)</f>
        <v>0</v>
      </c>
      <c r="N208" s="106">
        <f>SUM(N209:N217)</f>
        <v>0</v>
      </c>
      <c r="O208" s="107">
        <f t="shared" si="33"/>
        <v>0</v>
      </c>
      <c r="P208" s="265"/>
    </row>
    <row r="209" spans="1:16" hidden="1" x14ac:dyDescent="0.25">
      <c r="A209" s="32">
        <v>5211</v>
      </c>
      <c r="B209" s="52" t="s">
        <v>202</v>
      </c>
      <c r="C209" s="311">
        <f t="shared" si="26"/>
        <v>0</v>
      </c>
      <c r="D209" s="231">
        <v>0</v>
      </c>
      <c r="E209" s="55"/>
      <c r="F209" s="287">
        <f t="shared" si="30"/>
        <v>0</v>
      </c>
      <c r="G209" s="231"/>
      <c r="H209" s="232"/>
      <c r="I209" s="114">
        <f t="shared" si="31"/>
        <v>0</v>
      </c>
      <c r="J209" s="231">
        <v>0</v>
      </c>
      <c r="K209" s="232"/>
      <c r="L209" s="114">
        <f t="shared" si="32"/>
        <v>0</v>
      </c>
      <c r="M209" s="179"/>
      <c r="N209" s="55"/>
      <c r="O209" s="114">
        <f t="shared" si="33"/>
        <v>0</v>
      </c>
      <c r="P209" s="208"/>
    </row>
    <row r="210" spans="1:16" hidden="1" x14ac:dyDescent="0.25">
      <c r="A210" s="36">
        <v>5212</v>
      </c>
      <c r="B210" s="57" t="s">
        <v>203</v>
      </c>
      <c r="C210" s="311">
        <f t="shared" si="26"/>
        <v>0</v>
      </c>
      <c r="D210" s="237">
        <v>0</v>
      </c>
      <c r="E210" s="60"/>
      <c r="F210" s="145">
        <f t="shared" si="30"/>
        <v>0</v>
      </c>
      <c r="G210" s="237"/>
      <c r="H210" s="238"/>
      <c r="I210" s="110">
        <f t="shared" si="31"/>
        <v>0</v>
      </c>
      <c r="J210" s="237">
        <v>0</v>
      </c>
      <c r="K210" s="238"/>
      <c r="L210" s="110">
        <f t="shared" si="32"/>
        <v>0</v>
      </c>
      <c r="M210" s="121"/>
      <c r="N210" s="60"/>
      <c r="O210" s="110">
        <f t="shared" si="33"/>
        <v>0</v>
      </c>
      <c r="P210" s="213"/>
    </row>
    <row r="211" spans="1:16" hidden="1" x14ac:dyDescent="0.25">
      <c r="A211" s="36">
        <v>5213</v>
      </c>
      <c r="B211" s="57" t="s">
        <v>204</v>
      </c>
      <c r="C211" s="311">
        <f t="shared" si="26"/>
        <v>0</v>
      </c>
      <c r="D211" s="237">
        <v>0</v>
      </c>
      <c r="E211" s="60"/>
      <c r="F211" s="145">
        <f t="shared" si="30"/>
        <v>0</v>
      </c>
      <c r="G211" s="237"/>
      <c r="H211" s="238"/>
      <c r="I211" s="110">
        <f t="shared" si="31"/>
        <v>0</v>
      </c>
      <c r="J211" s="237">
        <v>0</v>
      </c>
      <c r="K211" s="238"/>
      <c r="L211" s="110">
        <f t="shared" si="32"/>
        <v>0</v>
      </c>
      <c r="M211" s="121"/>
      <c r="N211" s="60"/>
      <c r="O211" s="110">
        <f t="shared" si="33"/>
        <v>0</v>
      </c>
      <c r="P211" s="213"/>
    </row>
    <row r="212" spans="1:16" hidden="1" x14ac:dyDescent="0.25">
      <c r="A212" s="36">
        <v>5214</v>
      </c>
      <c r="B212" s="57" t="s">
        <v>205</v>
      </c>
      <c r="C212" s="311">
        <f t="shared" si="26"/>
        <v>0</v>
      </c>
      <c r="D212" s="237">
        <v>0</v>
      </c>
      <c r="E212" s="60"/>
      <c r="F212" s="145">
        <f t="shared" si="30"/>
        <v>0</v>
      </c>
      <c r="G212" s="237"/>
      <c r="H212" s="238"/>
      <c r="I212" s="110">
        <f t="shared" si="31"/>
        <v>0</v>
      </c>
      <c r="J212" s="237">
        <v>0</v>
      </c>
      <c r="K212" s="238"/>
      <c r="L212" s="110">
        <f t="shared" si="32"/>
        <v>0</v>
      </c>
      <c r="M212" s="121"/>
      <c r="N212" s="60"/>
      <c r="O212" s="110">
        <f t="shared" si="33"/>
        <v>0</v>
      </c>
      <c r="P212" s="213"/>
    </row>
    <row r="213" spans="1:16" hidden="1" x14ac:dyDescent="0.25">
      <c r="A213" s="36">
        <v>5215</v>
      </c>
      <c r="B213" s="57" t="s">
        <v>206</v>
      </c>
      <c r="C213" s="311">
        <f t="shared" si="26"/>
        <v>0</v>
      </c>
      <c r="D213" s="237">
        <v>0</v>
      </c>
      <c r="E213" s="60"/>
      <c r="F213" s="145">
        <f t="shared" si="30"/>
        <v>0</v>
      </c>
      <c r="G213" s="237"/>
      <c r="H213" s="238"/>
      <c r="I213" s="110">
        <f t="shared" si="31"/>
        <v>0</v>
      </c>
      <c r="J213" s="237">
        <v>0</v>
      </c>
      <c r="K213" s="238"/>
      <c r="L213" s="110">
        <f t="shared" si="32"/>
        <v>0</v>
      </c>
      <c r="M213" s="121"/>
      <c r="N213" s="60"/>
      <c r="O213" s="110">
        <f t="shared" si="33"/>
        <v>0</v>
      </c>
      <c r="P213" s="213"/>
    </row>
    <row r="214" spans="1:16" ht="24" hidden="1" x14ac:dyDescent="0.25">
      <c r="A214" s="36">
        <v>5216</v>
      </c>
      <c r="B214" s="57" t="s">
        <v>207</v>
      </c>
      <c r="C214" s="311">
        <f t="shared" si="26"/>
        <v>0</v>
      </c>
      <c r="D214" s="237">
        <v>0</v>
      </c>
      <c r="E214" s="60"/>
      <c r="F214" s="145">
        <f t="shared" si="30"/>
        <v>0</v>
      </c>
      <c r="G214" s="237"/>
      <c r="H214" s="238"/>
      <c r="I214" s="110">
        <f t="shared" si="31"/>
        <v>0</v>
      </c>
      <c r="J214" s="237">
        <v>0</v>
      </c>
      <c r="K214" s="238"/>
      <c r="L214" s="110">
        <f t="shared" si="32"/>
        <v>0</v>
      </c>
      <c r="M214" s="121"/>
      <c r="N214" s="60"/>
      <c r="O214" s="110">
        <f t="shared" si="33"/>
        <v>0</v>
      </c>
      <c r="P214" s="213"/>
    </row>
    <row r="215" spans="1:16" hidden="1" x14ac:dyDescent="0.25">
      <c r="A215" s="36">
        <v>5217</v>
      </c>
      <c r="B215" s="57" t="s">
        <v>208</v>
      </c>
      <c r="C215" s="311">
        <f t="shared" si="26"/>
        <v>0</v>
      </c>
      <c r="D215" s="237">
        <v>0</v>
      </c>
      <c r="E215" s="60"/>
      <c r="F215" s="145">
        <f t="shared" si="30"/>
        <v>0</v>
      </c>
      <c r="G215" s="237"/>
      <c r="H215" s="238"/>
      <c r="I215" s="110">
        <f t="shared" si="31"/>
        <v>0</v>
      </c>
      <c r="J215" s="237">
        <v>0</v>
      </c>
      <c r="K215" s="238"/>
      <c r="L215" s="110">
        <f t="shared" si="32"/>
        <v>0</v>
      </c>
      <c r="M215" s="121"/>
      <c r="N215" s="60"/>
      <c r="O215" s="110">
        <f t="shared" si="33"/>
        <v>0</v>
      </c>
      <c r="P215" s="213"/>
    </row>
    <row r="216" spans="1:16" hidden="1" x14ac:dyDescent="0.25">
      <c r="A216" s="36">
        <v>5218</v>
      </c>
      <c r="B216" s="57" t="s">
        <v>209</v>
      </c>
      <c r="C216" s="311">
        <f t="shared" si="26"/>
        <v>0</v>
      </c>
      <c r="D216" s="237">
        <v>0</v>
      </c>
      <c r="E216" s="60"/>
      <c r="F216" s="145">
        <f t="shared" si="30"/>
        <v>0</v>
      </c>
      <c r="G216" s="237"/>
      <c r="H216" s="238"/>
      <c r="I216" s="110">
        <f t="shared" si="31"/>
        <v>0</v>
      </c>
      <c r="J216" s="237">
        <v>0</v>
      </c>
      <c r="K216" s="238"/>
      <c r="L216" s="110">
        <f t="shared" si="32"/>
        <v>0</v>
      </c>
      <c r="M216" s="121"/>
      <c r="N216" s="60"/>
      <c r="O216" s="110">
        <f t="shared" si="33"/>
        <v>0</v>
      </c>
      <c r="P216" s="213"/>
    </row>
    <row r="217" spans="1:16" hidden="1" x14ac:dyDescent="0.25">
      <c r="A217" s="36">
        <v>5219</v>
      </c>
      <c r="B217" s="57" t="s">
        <v>210</v>
      </c>
      <c r="C217" s="311">
        <f t="shared" si="26"/>
        <v>0</v>
      </c>
      <c r="D217" s="237">
        <v>0</v>
      </c>
      <c r="E217" s="60"/>
      <c r="F217" s="145">
        <f t="shared" si="30"/>
        <v>0</v>
      </c>
      <c r="G217" s="237"/>
      <c r="H217" s="238"/>
      <c r="I217" s="110">
        <f t="shared" si="31"/>
        <v>0</v>
      </c>
      <c r="J217" s="237">
        <v>0</v>
      </c>
      <c r="K217" s="238"/>
      <c r="L217" s="110">
        <f t="shared" si="32"/>
        <v>0</v>
      </c>
      <c r="M217" s="121"/>
      <c r="N217" s="60"/>
      <c r="O217" s="110">
        <f t="shared" si="33"/>
        <v>0</v>
      </c>
      <c r="P217" s="213"/>
    </row>
    <row r="218" spans="1:16" hidden="1" x14ac:dyDescent="0.25">
      <c r="A218" s="108">
        <v>5220</v>
      </c>
      <c r="B218" s="57" t="s">
        <v>211</v>
      </c>
      <c r="C218" s="311">
        <f t="shared" si="26"/>
        <v>0</v>
      </c>
      <c r="D218" s="237">
        <v>0</v>
      </c>
      <c r="E218" s="60"/>
      <c r="F218" s="145">
        <f t="shared" si="30"/>
        <v>0</v>
      </c>
      <c r="G218" s="237"/>
      <c r="H218" s="238"/>
      <c r="I218" s="110">
        <f t="shared" si="31"/>
        <v>0</v>
      </c>
      <c r="J218" s="237">
        <v>0</v>
      </c>
      <c r="K218" s="238"/>
      <c r="L218" s="110">
        <f t="shared" si="32"/>
        <v>0</v>
      </c>
      <c r="M218" s="121"/>
      <c r="N218" s="60"/>
      <c r="O218" s="110">
        <f t="shared" si="33"/>
        <v>0</v>
      </c>
      <c r="P218" s="213"/>
    </row>
    <row r="219" spans="1:16" hidden="1" x14ac:dyDescent="0.25">
      <c r="A219" s="108">
        <v>5230</v>
      </c>
      <c r="B219" s="57" t="s">
        <v>212</v>
      </c>
      <c r="C219" s="311">
        <f t="shared" si="26"/>
        <v>0</v>
      </c>
      <c r="D219" s="288">
        <f>SUM(D220:D227)</f>
        <v>0</v>
      </c>
      <c r="E219" s="109">
        <f>SUM(E220:E227)</f>
        <v>0</v>
      </c>
      <c r="F219" s="145">
        <f t="shared" si="30"/>
        <v>0</v>
      </c>
      <c r="G219" s="288">
        <f>SUM(G220:G227)</f>
        <v>0</v>
      </c>
      <c r="H219" s="115">
        <f>SUM(H220:H227)</f>
        <v>0</v>
      </c>
      <c r="I219" s="110">
        <f t="shared" si="31"/>
        <v>0</v>
      </c>
      <c r="J219" s="288">
        <f>SUM(J220:J227)</f>
        <v>0</v>
      </c>
      <c r="K219" s="115">
        <f>SUM(K220:K227)</f>
        <v>0</v>
      </c>
      <c r="L219" s="110">
        <f t="shared" si="32"/>
        <v>0</v>
      </c>
      <c r="M219" s="131">
        <f>SUM(M220:M227)</f>
        <v>0</v>
      </c>
      <c r="N219" s="109">
        <f>SUM(N220:N227)</f>
        <v>0</v>
      </c>
      <c r="O219" s="110">
        <f t="shared" si="33"/>
        <v>0</v>
      </c>
      <c r="P219" s="213"/>
    </row>
    <row r="220" spans="1:16" hidden="1" x14ac:dyDescent="0.25">
      <c r="A220" s="36">
        <v>5231</v>
      </c>
      <c r="B220" s="57" t="s">
        <v>213</v>
      </c>
      <c r="C220" s="311">
        <f t="shared" si="26"/>
        <v>0</v>
      </c>
      <c r="D220" s="237">
        <v>0</v>
      </c>
      <c r="E220" s="60"/>
      <c r="F220" s="145">
        <f t="shared" si="30"/>
        <v>0</v>
      </c>
      <c r="G220" s="237"/>
      <c r="H220" s="238"/>
      <c r="I220" s="110">
        <f t="shared" si="31"/>
        <v>0</v>
      </c>
      <c r="J220" s="237">
        <v>0</v>
      </c>
      <c r="K220" s="238"/>
      <c r="L220" s="110">
        <f t="shared" si="32"/>
        <v>0</v>
      </c>
      <c r="M220" s="121"/>
      <c r="N220" s="60"/>
      <c r="O220" s="110">
        <f t="shared" si="33"/>
        <v>0</v>
      </c>
      <c r="P220" s="213"/>
    </row>
    <row r="221" spans="1:16" hidden="1" x14ac:dyDescent="0.25">
      <c r="A221" s="36">
        <v>5232</v>
      </c>
      <c r="B221" s="57" t="s">
        <v>214</v>
      </c>
      <c r="C221" s="311">
        <f t="shared" si="26"/>
        <v>0</v>
      </c>
      <c r="D221" s="237">
        <v>0</v>
      </c>
      <c r="E221" s="60"/>
      <c r="F221" s="145">
        <f t="shared" si="30"/>
        <v>0</v>
      </c>
      <c r="G221" s="237"/>
      <c r="H221" s="238"/>
      <c r="I221" s="110">
        <f t="shared" si="31"/>
        <v>0</v>
      </c>
      <c r="J221" s="237">
        <v>0</v>
      </c>
      <c r="K221" s="238"/>
      <c r="L221" s="110">
        <f t="shared" si="32"/>
        <v>0</v>
      </c>
      <c r="M221" s="121"/>
      <c r="N221" s="60"/>
      <c r="O221" s="110">
        <f t="shared" si="33"/>
        <v>0</v>
      </c>
      <c r="P221" s="213"/>
    </row>
    <row r="222" spans="1:16" hidden="1" x14ac:dyDescent="0.25">
      <c r="A222" s="36">
        <v>5233</v>
      </c>
      <c r="B222" s="57" t="s">
        <v>215</v>
      </c>
      <c r="C222" s="311">
        <f t="shared" si="26"/>
        <v>0</v>
      </c>
      <c r="D222" s="237">
        <v>0</v>
      </c>
      <c r="E222" s="60"/>
      <c r="F222" s="145">
        <f t="shared" si="30"/>
        <v>0</v>
      </c>
      <c r="G222" s="237"/>
      <c r="H222" s="238"/>
      <c r="I222" s="110">
        <f t="shared" si="31"/>
        <v>0</v>
      </c>
      <c r="J222" s="237">
        <v>0</v>
      </c>
      <c r="K222" s="238"/>
      <c r="L222" s="110">
        <f t="shared" si="32"/>
        <v>0</v>
      </c>
      <c r="M222" s="121"/>
      <c r="N222" s="60"/>
      <c r="O222" s="110">
        <f t="shared" si="33"/>
        <v>0</v>
      </c>
      <c r="P222" s="213"/>
    </row>
    <row r="223" spans="1:16" ht="24" hidden="1" x14ac:dyDescent="0.25">
      <c r="A223" s="36">
        <v>5234</v>
      </c>
      <c r="B223" s="57" t="s">
        <v>216</v>
      </c>
      <c r="C223" s="311">
        <f t="shared" si="26"/>
        <v>0</v>
      </c>
      <c r="D223" s="237">
        <v>0</v>
      </c>
      <c r="E223" s="60"/>
      <c r="F223" s="145">
        <f t="shared" si="30"/>
        <v>0</v>
      </c>
      <c r="G223" s="237"/>
      <c r="H223" s="238"/>
      <c r="I223" s="110">
        <f t="shared" si="31"/>
        <v>0</v>
      </c>
      <c r="J223" s="237">
        <v>0</v>
      </c>
      <c r="K223" s="238"/>
      <c r="L223" s="110">
        <f t="shared" si="32"/>
        <v>0</v>
      </c>
      <c r="M223" s="121"/>
      <c r="N223" s="60"/>
      <c r="O223" s="110">
        <f t="shared" si="33"/>
        <v>0</v>
      </c>
      <c r="P223" s="213"/>
    </row>
    <row r="224" spans="1:16" hidden="1" x14ac:dyDescent="0.25">
      <c r="A224" s="36">
        <v>5236</v>
      </c>
      <c r="B224" s="57" t="s">
        <v>217</v>
      </c>
      <c r="C224" s="311">
        <f t="shared" si="26"/>
        <v>0</v>
      </c>
      <c r="D224" s="237">
        <v>0</v>
      </c>
      <c r="E224" s="60"/>
      <c r="F224" s="145">
        <f t="shared" si="30"/>
        <v>0</v>
      </c>
      <c r="G224" s="237"/>
      <c r="H224" s="238"/>
      <c r="I224" s="110">
        <f t="shared" si="31"/>
        <v>0</v>
      </c>
      <c r="J224" s="237">
        <v>0</v>
      </c>
      <c r="K224" s="238"/>
      <c r="L224" s="110">
        <f t="shared" si="32"/>
        <v>0</v>
      </c>
      <c r="M224" s="121"/>
      <c r="N224" s="60"/>
      <c r="O224" s="110">
        <f t="shared" si="33"/>
        <v>0</v>
      </c>
      <c r="P224" s="213"/>
    </row>
    <row r="225" spans="1:16" hidden="1" x14ac:dyDescent="0.25">
      <c r="A225" s="36">
        <v>5237</v>
      </c>
      <c r="B225" s="57" t="s">
        <v>218</v>
      </c>
      <c r="C225" s="311">
        <f t="shared" si="26"/>
        <v>0</v>
      </c>
      <c r="D225" s="237">
        <v>0</v>
      </c>
      <c r="E225" s="60"/>
      <c r="F225" s="145">
        <f t="shared" si="30"/>
        <v>0</v>
      </c>
      <c r="G225" s="237"/>
      <c r="H225" s="238"/>
      <c r="I225" s="110">
        <f t="shared" si="31"/>
        <v>0</v>
      </c>
      <c r="J225" s="237">
        <v>0</v>
      </c>
      <c r="K225" s="238"/>
      <c r="L225" s="110">
        <f t="shared" si="32"/>
        <v>0</v>
      </c>
      <c r="M225" s="121"/>
      <c r="N225" s="60"/>
      <c r="O225" s="110">
        <f t="shared" si="33"/>
        <v>0</v>
      </c>
      <c r="P225" s="213"/>
    </row>
    <row r="226" spans="1:16" ht="24" hidden="1" x14ac:dyDescent="0.25">
      <c r="A226" s="36">
        <v>5238</v>
      </c>
      <c r="B226" s="57" t="s">
        <v>219</v>
      </c>
      <c r="C226" s="311">
        <f t="shared" si="26"/>
        <v>0</v>
      </c>
      <c r="D226" s="237">
        <v>0</v>
      </c>
      <c r="E226" s="60"/>
      <c r="F226" s="145">
        <f t="shared" si="30"/>
        <v>0</v>
      </c>
      <c r="G226" s="237"/>
      <c r="H226" s="238"/>
      <c r="I226" s="110">
        <f t="shared" si="31"/>
        <v>0</v>
      </c>
      <c r="J226" s="237">
        <v>0</v>
      </c>
      <c r="K226" s="238"/>
      <c r="L226" s="110">
        <f t="shared" si="32"/>
        <v>0</v>
      </c>
      <c r="M226" s="121"/>
      <c r="N226" s="60"/>
      <c r="O226" s="110">
        <f t="shared" si="33"/>
        <v>0</v>
      </c>
      <c r="P226" s="213"/>
    </row>
    <row r="227" spans="1:16" ht="24" hidden="1" x14ac:dyDescent="0.25">
      <c r="A227" s="36">
        <v>5239</v>
      </c>
      <c r="B227" s="57" t="s">
        <v>220</v>
      </c>
      <c r="C227" s="311">
        <f t="shared" si="26"/>
        <v>0</v>
      </c>
      <c r="D227" s="237">
        <v>0</v>
      </c>
      <c r="E227" s="60"/>
      <c r="F227" s="145">
        <f t="shared" si="30"/>
        <v>0</v>
      </c>
      <c r="G227" s="237"/>
      <c r="H227" s="238"/>
      <c r="I227" s="110">
        <f t="shared" si="31"/>
        <v>0</v>
      </c>
      <c r="J227" s="237">
        <v>0</v>
      </c>
      <c r="K227" s="238"/>
      <c r="L227" s="110">
        <f t="shared" si="32"/>
        <v>0</v>
      </c>
      <c r="M227" s="121"/>
      <c r="N227" s="60"/>
      <c r="O227" s="110">
        <f t="shared" si="33"/>
        <v>0</v>
      </c>
      <c r="P227" s="213"/>
    </row>
    <row r="228" spans="1:16" ht="24" hidden="1" x14ac:dyDescent="0.25">
      <c r="A228" s="108">
        <v>5240</v>
      </c>
      <c r="B228" s="57" t="s">
        <v>221</v>
      </c>
      <c r="C228" s="311">
        <f t="shared" si="26"/>
        <v>0</v>
      </c>
      <c r="D228" s="237">
        <v>0</v>
      </c>
      <c r="E228" s="60"/>
      <c r="F228" s="145">
        <f t="shared" si="30"/>
        <v>0</v>
      </c>
      <c r="G228" s="237"/>
      <c r="H228" s="238"/>
      <c r="I228" s="110">
        <f t="shared" si="31"/>
        <v>0</v>
      </c>
      <c r="J228" s="237">
        <v>0</v>
      </c>
      <c r="K228" s="238"/>
      <c r="L228" s="110">
        <f t="shared" si="32"/>
        <v>0</v>
      </c>
      <c r="M228" s="121"/>
      <c r="N228" s="60"/>
      <c r="O228" s="110">
        <f t="shared" si="33"/>
        <v>0</v>
      </c>
      <c r="P228" s="213"/>
    </row>
    <row r="229" spans="1:16" x14ac:dyDescent="0.25">
      <c r="A229" s="108">
        <v>5250</v>
      </c>
      <c r="B229" s="57" t="s">
        <v>222</v>
      </c>
      <c r="C229" s="311">
        <f t="shared" si="26"/>
        <v>40365</v>
      </c>
      <c r="D229" s="237">
        <v>40366</v>
      </c>
      <c r="E229" s="60">
        <v>-1</v>
      </c>
      <c r="F229" s="145">
        <f t="shared" si="30"/>
        <v>40365</v>
      </c>
      <c r="G229" s="237"/>
      <c r="H229" s="238"/>
      <c r="I229" s="110">
        <f t="shared" si="31"/>
        <v>0</v>
      </c>
      <c r="J229" s="237">
        <v>0</v>
      </c>
      <c r="K229" s="238"/>
      <c r="L229" s="110">
        <f t="shared" si="32"/>
        <v>0</v>
      </c>
      <c r="M229" s="121"/>
      <c r="N229" s="60"/>
      <c r="O229" s="110">
        <f t="shared" si="33"/>
        <v>0</v>
      </c>
      <c r="P229" s="213"/>
    </row>
    <row r="230" spans="1:16" hidden="1" x14ac:dyDescent="0.25">
      <c r="A230" s="108">
        <v>5260</v>
      </c>
      <c r="B230" s="57" t="s">
        <v>223</v>
      </c>
      <c r="C230" s="311">
        <f t="shared" si="26"/>
        <v>0</v>
      </c>
      <c r="D230" s="288">
        <f>SUM(D231)</f>
        <v>0</v>
      </c>
      <c r="E230" s="109">
        <f>SUM(E231)</f>
        <v>0</v>
      </c>
      <c r="F230" s="145">
        <f t="shared" si="30"/>
        <v>0</v>
      </c>
      <c r="G230" s="288">
        <f>SUM(G231)</f>
        <v>0</v>
      </c>
      <c r="H230" s="115">
        <f>SUM(H231)</f>
        <v>0</v>
      </c>
      <c r="I230" s="110">
        <f t="shared" si="31"/>
        <v>0</v>
      </c>
      <c r="J230" s="288">
        <f>SUM(J231)</f>
        <v>0</v>
      </c>
      <c r="K230" s="115">
        <f>SUM(K231)</f>
        <v>0</v>
      </c>
      <c r="L230" s="110">
        <f t="shared" si="32"/>
        <v>0</v>
      </c>
      <c r="M230" s="131">
        <f>SUM(M231)</f>
        <v>0</v>
      </c>
      <c r="N230" s="109">
        <f>SUM(N231)</f>
        <v>0</v>
      </c>
      <c r="O230" s="110">
        <f t="shared" si="33"/>
        <v>0</v>
      </c>
      <c r="P230" s="213"/>
    </row>
    <row r="231" spans="1:16" ht="24" hidden="1" x14ac:dyDescent="0.25">
      <c r="A231" s="36">
        <v>5269</v>
      </c>
      <c r="B231" s="57" t="s">
        <v>224</v>
      </c>
      <c r="C231" s="311">
        <f t="shared" si="26"/>
        <v>0</v>
      </c>
      <c r="D231" s="237">
        <v>0</v>
      </c>
      <c r="E231" s="60"/>
      <c r="F231" s="145">
        <f t="shared" si="30"/>
        <v>0</v>
      </c>
      <c r="G231" s="237"/>
      <c r="H231" s="238"/>
      <c r="I231" s="110">
        <f t="shared" si="31"/>
        <v>0</v>
      </c>
      <c r="J231" s="237">
        <v>0</v>
      </c>
      <c r="K231" s="238"/>
      <c r="L231" s="110">
        <f t="shared" si="32"/>
        <v>0</v>
      </c>
      <c r="M231" s="121"/>
      <c r="N231" s="60"/>
      <c r="O231" s="110">
        <f t="shared" si="33"/>
        <v>0</v>
      </c>
      <c r="P231" s="213"/>
    </row>
    <row r="232" spans="1:16" ht="24" hidden="1" x14ac:dyDescent="0.25">
      <c r="A232" s="105">
        <v>5270</v>
      </c>
      <c r="B232" s="78" t="s">
        <v>225</v>
      </c>
      <c r="C232" s="293">
        <f t="shared" si="26"/>
        <v>0</v>
      </c>
      <c r="D232" s="289">
        <v>0</v>
      </c>
      <c r="E232" s="111"/>
      <c r="F232" s="286">
        <f t="shared" si="30"/>
        <v>0</v>
      </c>
      <c r="G232" s="289"/>
      <c r="H232" s="290"/>
      <c r="I232" s="107">
        <f t="shared" si="31"/>
        <v>0</v>
      </c>
      <c r="J232" s="289">
        <v>0</v>
      </c>
      <c r="K232" s="290"/>
      <c r="L232" s="107">
        <f t="shared" si="32"/>
        <v>0</v>
      </c>
      <c r="M232" s="181"/>
      <c r="N232" s="111"/>
      <c r="O232" s="107">
        <f t="shared" si="33"/>
        <v>0</v>
      </c>
      <c r="P232" s="265"/>
    </row>
    <row r="233" spans="1:16" hidden="1" x14ac:dyDescent="0.25">
      <c r="A233" s="99">
        <v>6000</v>
      </c>
      <c r="B233" s="99" t="s">
        <v>226</v>
      </c>
      <c r="C233" s="385">
        <f t="shared" si="26"/>
        <v>0</v>
      </c>
      <c r="D233" s="280">
        <f>D234+D254+D261</f>
        <v>0</v>
      </c>
      <c r="E233" s="101">
        <f>E234+E254+E261</f>
        <v>0</v>
      </c>
      <c r="F233" s="281">
        <f t="shared" si="30"/>
        <v>0</v>
      </c>
      <c r="G233" s="280">
        <f>G234+G254+G261</f>
        <v>0</v>
      </c>
      <c r="H233" s="282">
        <f>H234+H254+H261</f>
        <v>0</v>
      </c>
      <c r="I233" s="102">
        <f t="shared" si="31"/>
        <v>0</v>
      </c>
      <c r="J233" s="280">
        <f>J234+J254+J261</f>
        <v>0</v>
      </c>
      <c r="K233" s="282">
        <f>K234+K254+K261</f>
        <v>0</v>
      </c>
      <c r="L233" s="102">
        <f t="shared" si="32"/>
        <v>0</v>
      </c>
      <c r="M233" s="133">
        <f>M234+M254+M261</f>
        <v>0</v>
      </c>
      <c r="N233" s="101">
        <f>N234+N254+N261</f>
        <v>0</v>
      </c>
      <c r="O233" s="102">
        <f t="shared" si="33"/>
        <v>0</v>
      </c>
      <c r="P233" s="366"/>
    </row>
    <row r="234" spans="1:16" hidden="1" x14ac:dyDescent="0.25">
      <c r="A234" s="70">
        <v>6200</v>
      </c>
      <c r="B234" s="118" t="s">
        <v>227</v>
      </c>
      <c r="C234" s="387">
        <f>F234+I234+L234+O234</f>
        <v>0</v>
      </c>
      <c r="D234" s="304">
        <f>SUM(D235,D236,D238,D241,D247,D248,D249)</f>
        <v>0</v>
      </c>
      <c r="E234" s="126">
        <f>SUM(E235,E236,E238,E241,E247,E248,E249)</f>
        <v>0</v>
      </c>
      <c r="F234" s="305">
        <f>D234+E234</f>
        <v>0</v>
      </c>
      <c r="G234" s="304">
        <f>SUM(G235,G236,G238,G241,G247,G248,G249)</f>
        <v>0</v>
      </c>
      <c r="H234" s="306">
        <f>SUM(H235,H236,H238,H241,H247,H248,H249)</f>
        <v>0</v>
      </c>
      <c r="I234" s="284">
        <f t="shared" si="31"/>
        <v>0</v>
      </c>
      <c r="J234" s="304">
        <f>SUM(J235,J236,J238,J241,J247,J248,J249)</f>
        <v>0</v>
      </c>
      <c r="K234" s="306">
        <f>SUM(K235,K236,K238,K241,K247,K248,K249)</f>
        <v>0</v>
      </c>
      <c r="L234" s="284">
        <f t="shared" si="32"/>
        <v>0</v>
      </c>
      <c r="M234" s="134">
        <f>SUM(M235,M236,M238,M241,M247,M248,M249)</f>
        <v>0</v>
      </c>
      <c r="N234" s="126">
        <f>SUM(N235,N236,N238,N241,N247,N248,N249)</f>
        <v>0</v>
      </c>
      <c r="O234" s="284">
        <f t="shared" si="33"/>
        <v>0</v>
      </c>
      <c r="P234" s="285"/>
    </row>
    <row r="235" spans="1:16" ht="24" hidden="1" x14ac:dyDescent="0.25">
      <c r="A235" s="164">
        <v>6220</v>
      </c>
      <c r="B235" s="52" t="s">
        <v>228</v>
      </c>
      <c r="C235" s="376">
        <f t="shared" si="26"/>
        <v>0</v>
      </c>
      <c r="D235" s="231">
        <v>0</v>
      </c>
      <c r="E235" s="55"/>
      <c r="F235" s="287">
        <f t="shared" si="30"/>
        <v>0</v>
      </c>
      <c r="G235" s="231"/>
      <c r="H235" s="232"/>
      <c r="I235" s="114">
        <f t="shared" si="31"/>
        <v>0</v>
      </c>
      <c r="J235" s="231">
        <v>0</v>
      </c>
      <c r="K235" s="232"/>
      <c r="L235" s="114">
        <f t="shared" si="32"/>
        <v>0</v>
      </c>
      <c r="M235" s="179"/>
      <c r="N235" s="55"/>
      <c r="O235" s="114">
        <f t="shared" si="33"/>
        <v>0</v>
      </c>
      <c r="P235" s="208"/>
    </row>
    <row r="236" spans="1:16" hidden="1" x14ac:dyDescent="0.25">
      <c r="A236" s="108">
        <v>6230</v>
      </c>
      <c r="B236" s="57" t="s">
        <v>229</v>
      </c>
      <c r="C236" s="311">
        <f t="shared" si="26"/>
        <v>0</v>
      </c>
      <c r="D236" s="288">
        <f>SUM(D237)</f>
        <v>0</v>
      </c>
      <c r="E236" s="115">
        <f>SUM(E237)</f>
        <v>0</v>
      </c>
      <c r="F236" s="145">
        <f t="shared" si="30"/>
        <v>0</v>
      </c>
      <c r="G236" s="288">
        <f>SUM(G237)</f>
        <v>0</v>
      </c>
      <c r="H236" s="115">
        <f>SUM(H237)</f>
        <v>0</v>
      </c>
      <c r="I236" s="110">
        <f t="shared" si="31"/>
        <v>0</v>
      </c>
      <c r="J236" s="288">
        <f>SUM(J237)</f>
        <v>0</v>
      </c>
      <c r="K236" s="115">
        <f>SUM(K237)</f>
        <v>0</v>
      </c>
      <c r="L236" s="110">
        <f t="shared" si="32"/>
        <v>0</v>
      </c>
      <c r="M236" s="288">
        <f>SUM(M237)</f>
        <v>0</v>
      </c>
      <c r="N236" s="115">
        <f>SUM(N237)</f>
        <v>0</v>
      </c>
      <c r="O236" s="110">
        <f t="shared" si="33"/>
        <v>0</v>
      </c>
      <c r="P236" s="213"/>
    </row>
    <row r="237" spans="1:16" ht="24" hidden="1" x14ac:dyDescent="0.25">
      <c r="A237" s="36">
        <v>6239</v>
      </c>
      <c r="B237" s="52" t="s">
        <v>230</v>
      </c>
      <c r="C237" s="311">
        <f t="shared" si="26"/>
        <v>0</v>
      </c>
      <c r="D237" s="237">
        <v>0</v>
      </c>
      <c r="E237" s="60"/>
      <c r="F237" s="145">
        <f t="shared" si="30"/>
        <v>0</v>
      </c>
      <c r="G237" s="237"/>
      <c r="H237" s="238"/>
      <c r="I237" s="110">
        <f t="shared" si="31"/>
        <v>0</v>
      </c>
      <c r="J237" s="237">
        <v>0</v>
      </c>
      <c r="K237" s="238"/>
      <c r="L237" s="110">
        <f t="shared" si="32"/>
        <v>0</v>
      </c>
      <c r="M237" s="121"/>
      <c r="N237" s="60"/>
      <c r="O237" s="110">
        <f t="shared" si="33"/>
        <v>0</v>
      </c>
      <c r="P237" s="213"/>
    </row>
    <row r="238" spans="1:16" ht="24" hidden="1" x14ac:dyDescent="0.25">
      <c r="A238" s="108">
        <v>6240</v>
      </c>
      <c r="B238" s="57" t="s">
        <v>231</v>
      </c>
      <c r="C238" s="311">
        <f t="shared" si="26"/>
        <v>0</v>
      </c>
      <c r="D238" s="288">
        <f>SUM(D239:D240)</f>
        <v>0</v>
      </c>
      <c r="E238" s="109">
        <f>SUM(E239:E240)</f>
        <v>0</v>
      </c>
      <c r="F238" s="145">
        <f t="shared" si="30"/>
        <v>0</v>
      </c>
      <c r="G238" s="288">
        <f>SUM(G239:G240)</f>
        <v>0</v>
      </c>
      <c r="H238" s="115">
        <f>SUM(H239:H240)</f>
        <v>0</v>
      </c>
      <c r="I238" s="110">
        <f t="shared" si="31"/>
        <v>0</v>
      </c>
      <c r="J238" s="288">
        <f>SUM(J239:J240)</f>
        <v>0</v>
      </c>
      <c r="K238" s="115">
        <f>SUM(K239:K240)</f>
        <v>0</v>
      </c>
      <c r="L238" s="110">
        <f t="shared" si="32"/>
        <v>0</v>
      </c>
      <c r="M238" s="131">
        <f>SUM(M239:M240)</f>
        <v>0</v>
      </c>
      <c r="N238" s="109">
        <f>SUM(N239:N240)</f>
        <v>0</v>
      </c>
      <c r="O238" s="110">
        <f t="shared" si="33"/>
        <v>0</v>
      </c>
      <c r="P238" s="213"/>
    </row>
    <row r="239" spans="1:16" hidden="1" x14ac:dyDescent="0.25">
      <c r="A239" s="36">
        <v>6241</v>
      </c>
      <c r="B239" s="57" t="s">
        <v>232</v>
      </c>
      <c r="C239" s="311">
        <f t="shared" si="26"/>
        <v>0</v>
      </c>
      <c r="D239" s="237">
        <v>0</v>
      </c>
      <c r="E239" s="60"/>
      <c r="F239" s="145">
        <f t="shared" si="30"/>
        <v>0</v>
      </c>
      <c r="G239" s="237"/>
      <c r="H239" s="238"/>
      <c r="I239" s="110">
        <f t="shared" si="31"/>
        <v>0</v>
      </c>
      <c r="J239" s="237">
        <v>0</v>
      </c>
      <c r="K239" s="238"/>
      <c r="L239" s="110">
        <f t="shared" si="32"/>
        <v>0</v>
      </c>
      <c r="M239" s="121"/>
      <c r="N239" s="60"/>
      <c r="O239" s="110">
        <f t="shared" si="33"/>
        <v>0</v>
      </c>
      <c r="P239" s="213"/>
    </row>
    <row r="240" spans="1:16" hidden="1" x14ac:dyDescent="0.25">
      <c r="A240" s="36">
        <v>6242</v>
      </c>
      <c r="B240" s="57" t="s">
        <v>233</v>
      </c>
      <c r="C240" s="311">
        <f t="shared" si="26"/>
        <v>0</v>
      </c>
      <c r="D240" s="237">
        <v>0</v>
      </c>
      <c r="E240" s="60"/>
      <c r="F240" s="145">
        <f t="shared" si="30"/>
        <v>0</v>
      </c>
      <c r="G240" s="237"/>
      <c r="H240" s="238"/>
      <c r="I240" s="110">
        <f t="shared" si="31"/>
        <v>0</v>
      </c>
      <c r="J240" s="237">
        <v>0</v>
      </c>
      <c r="K240" s="238"/>
      <c r="L240" s="110">
        <f t="shared" si="32"/>
        <v>0</v>
      </c>
      <c r="M240" s="121"/>
      <c r="N240" s="60"/>
      <c r="O240" s="110">
        <f t="shared" si="33"/>
        <v>0</v>
      </c>
      <c r="P240" s="213"/>
    </row>
    <row r="241" spans="1:16" ht="24" hidden="1" x14ac:dyDescent="0.25">
      <c r="A241" s="108">
        <v>6250</v>
      </c>
      <c r="B241" s="57" t="s">
        <v>234</v>
      </c>
      <c r="C241" s="311">
        <f t="shared" si="26"/>
        <v>0</v>
      </c>
      <c r="D241" s="288">
        <f>SUM(D242:D246)</f>
        <v>0</v>
      </c>
      <c r="E241" s="109">
        <f>SUM(E242:E246)</f>
        <v>0</v>
      </c>
      <c r="F241" s="145">
        <f t="shared" si="30"/>
        <v>0</v>
      </c>
      <c r="G241" s="288">
        <f>SUM(G242:G246)</f>
        <v>0</v>
      </c>
      <c r="H241" s="115">
        <f>SUM(H242:H246)</f>
        <v>0</v>
      </c>
      <c r="I241" s="110">
        <f t="shared" si="31"/>
        <v>0</v>
      </c>
      <c r="J241" s="288">
        <f>SUM(J242:J246)</f>
        <v>0</v>
      </c>
      <c r="K241" s="115">
        <f>SUM(K242:K246)</f>
        <v>0</v>
      </c>
      <c r="L241" s="110">
        <f t="shared" si="32"/>
        <v>0</v>
      </c>
      <c r="M241" s="131">
        <f>SUM(M242:M246)</f>
        <v>0</v>
      </c>
      <c r="N241" s="109">
        <f>SUM(N242:N246)</f>
        <v>0</v>
      </c>
      <c r="O241" s="110">
        <f t="shared" si="33"/>
        <v>0</v>
      </c>
      <c r="P241" s="213"/>
    </row>
    <row r="242" spans="1:16" hidden="1" x14ac:dyDescent="0.25">
      <c r="A242" s="36">
        <v>6252</v>
      </c>
      <c r="B242" s="57" t="s">
        <v>235</v>
      </c>
      <c r="C242" s="311">
        <f t="shared" si="26"/>
        <v>0</v>
      </c>
      <c r="D242" s="237">
        <v>0</v>
      </c>
      <c r="E242" s="60"/>
      <c r="F242" s="145">
        <f t="shared" si="30"/>
        <v>0</v>
      </c>
      <c r="G242" s="237"/>
      <c r="H242" s="238"/>
      <c r="I242" s="110">
        <f t="shared" si="31"/>
        <v>0</v>
      </c>
      <c r="J242" s="237">
        <v>0</v>
      </c>
      <c r="K242" s="238"/>
      <c r="L242" s="110">
        <f t="shared" si="32"/>
        <v>0</v>
      </c>
      <c r="M242" s="121"/>
      <c r="N242" s="60"/>
      <c r="O242" s="110">
        <f t="shared" si="33"/>
        <v>0</v>
      </c>
      <c r="P242" s="213"/>
    </row>
    <row r="243" spans="1:16" hidden="1" x14ac:dyDescent="0.25">
      <c r="A243" s="36">
        <v>6253</v>
      </c>
      <c r="B243" s="57" t="s">
        <v>236</v>
      </c>
      <c r="C243" s="311">
        <f t="shared" si="26"/>
        <v>0</v>
      </c>
      <c r="D243" s="237">
        <v>0</v>
      </c>
      <c r="E243" s="60"/>
      <c r="F243" s="145">
        <f t="shared" si="30"/>
        <v>0</v>
      </c>
      <c r="G243" s="237"/>
      <c r="H243" s="238"/>
      <c r="I243" s="110">
        <f t="shared" si="31"/>
        <v>0</v>
      </c>
      <c r="J243" s="237">
        <v>0</v>
      </c>
      <c r="K243" s="238"/>
      <c r="L243" s="110">
        <f t="shared" si="32"/>
        <v>0</v>
      </c>
      <c r="M243" s="121"/>
      <c r="N243" s="60"/>
      <c r="O243" s="110">
        <f t="shared" si="33"/>
        <v>0</v>
      </c>
      <c r="P243" s="213"/>
    </row>
    <row r="244" spans="1:16" ht="24" hidden="1" x14ac:dyDescent="0.25">
      <c r="A244" s="36">
        <v>6254</v>
      </c>
      <c r="B244" s="57" t="s">
        <v>237</v>
      </c>
      <c r="C244" s="311">
        <f t="shared" si="26"/>
        <v>0</v>
      </c>
      <c r="D244" s="237">
        <v>0</v>
      </c>
      <c r="E244" s="60"/>
      <c r="F244" s="145">
        <f t="shared" si="30"/>
        <v>0</v>
      </c>
      <c r="G244" s="237"/>
      <c r="H244" s="238"/>
      <c r="I244" s="110">
        <f t="shared" si="31"/>
        <v>0</v>
      </c>
      <c r="J244" s="237">
        <v>0</v>
      </c>
      <c r="K244" s="238"/>
      <c r="L244" s="110">
        <f t="shared" si="32"/>
        <v>0</v>
      </c>
      <c r="M244" s="121"/>
      <c r="N244" s="60"/>
      <c r="O244" s="110">
        <f t="shared" si="33"/>
        <v>0</v>
      </c>
      <c r="P244" s="213"/>
    </row>
    <row r="245" spans="1:16" ht="24" hidden="1" x14ac:dyDescent="0.25">
      <c r="A245" s="36">
        <v>6255</v>
      </c>
      <c r="B245" s="57" t="s">
        <v>238</v>
      </c>
      <c r="C245" s="311">
        <f t="shared" si="26"/>
        <v>0</v>
      </c>
      <c r="D245" s="237">
        <v>0</v>
      </c>
      <c r="E245" s="60"/>
      <c r="F245" s="145">
        <f t="shared" si="30"/>
        <v>0</v>
      </c>
      <c r="G245" s="237"/>
      <c r="H245" s="238"/>
      <c r="I245" s="110">
        <f t="shared" si="31"/>
        <v>0</v>
      </c>
      <c r="J245" s="237">
        <v>0</v>
      </c>
      <c r="K245" s="238"/>
      <c r="L245" s="110">
        <f t="shared" si="32"/>
        <v>0</v>
      </c>
      <c r="M245" s="121"/>
      <c r="N245" s="60"/>
      <c r="O245" s="110">
        <f t="shared" si="33"/>
        <v>0</v>
      </c>
      <c r="P245" s="213"/>
    </row>
    <row r="246" spans="1:16" hidden="1" x14ac:dyDescent="0.25">
      <c r="A246" s="36">
        <v>6259</v>
      </c>
      <c r="B246" s="57" t="s">
        <v>239</v>
      </c>
      <c r="C246" s="311">
        <f t="shared" si="26"/>
        <v>0</v>
      </c>
      <c r="D246" s="237">
        <v>0</v>
      </c>
      <c r="E246" s="60"/>
      <c r="F246" s="145">
        <f t="shared" si="30"/>
        <v>0</v>
      </c>
      <c r="G246" s="237"/>
      <c r="H246" s="238"/>
      <c r="I246" s="110">
        <f t="shared" si="31"/>
        <v>0</v>
      </c>
      <c r="J246" s="237">
        <v>0</v>
      </c>
      <c r="K246" s="238"/>
      <c r="L246" s="110">
        <f t="shared" si="32"/>
        <v>0</v>
      </c>
      <c r="M246" s="121"/>
      <c r="N246" s="60"/>
      <c r="O246" s="110">
        <f t="shared" si="33"/>
        <v>0</v>
      </c>
      <c r="P246" s="213"/>
    </row>
    <row r="247" spans="1:16" ht="24" hidden="1" x14ac:dyDescent="0.25">
      <c r="A247" s="108">
        <v>6260</v>
      </c>
      <c r="B247" s="57" t="s">
        <v>240</v>
      </c>
      <c r="C247" s="311">
        <f t="shared" si="26"/>
        <v>0</v>
      </c>
      <c r="D247" s="237">
        <v>0</v>
      </c>
      <c r="E247" s="60"/>
      <c r="F247" s="145">
        <f t="shared" ref="F247:F299" si="37">D247+E247</f>
        <v>0</v>
      </c>
      <c r="G247" s="237"/>
      <c r="H247" s="238"/>
      <c r="I247" s="110">
        <f t="shared" ref="I247:I299" si="38">G247+H247</f>
        <v>0</v>
      </c>
      <c r="J247" s="237">
        <v>0</v>
      </c>
      <c r="K247" s="238"/>
      <c r="L247" s="110">
        <f t="shared" ref="L247:L299" si="39">J247+K247</f>
        <v>0</v>
      </c>
      <c r="M247" s="121"/>
      <c r="N247" s="60"/>
      <c r="O247" s="110">
        <f t="shared" ref="O247:O276" si="40">M247+N247</f>
        <v>0</v>
      </c>
      <c r="P247" s="213"/>
    </row>
    <row r="248" spans="1:16" hidden="1" x14ac:dyDescent="0.25">
      <c r="A248" s="108">
        <v>6270</v>
      </c>
      <c r="B248" s="57" t="s">
        <v>241</v>
      </c>
      <c r="C248" s="311">
        <f t="shared" si="26"/>
        <v>0</v>
      </c>
      <c r="D248" s="237">
        <v>0</v>
      </c>
      <c r="E248" s="60"/>
      <c r="F248" s="145">
        <f t="shared" si="37"/>
        <v>0</v>
      </c>
      <c r="G248" s="237"/>
      <c r="H248" s="238"/>
      <c r="I248" s="110">
        <f t="shared" si="38"/>
        <v>0</v>
      </c>
      <c r="J248" s="237">
        <v>0</v>
      </c>
      <c r="K248" s="238"/>
      <c r="L248" s="110">
        <f t="shared" si="39"/>
        <v>0</v>
      </c>
      <c r="M248" s="121"/>
      <c r="N248" s="60"/>
      <c r="O248" s="110">
        <f t="shared" si="40"/>
        <v>0</v>
      </c>
      <c r="P248" s="213"/>
    </row>
    <row r="249" spans="1:16" ht="24" hidden="1" x14ac:dyDescent="0.25">
      <c r="A249" s="164">
        <v>6290</v>
      </c>
      <c r="B249" s="52" t="s">
        <v>242</v>
      </c>
      <c r="C249" s="311">
        <f t="shared" si="26"/>
        <v>0</v>
      </c>
      <c r="D249" s="291">
        <f>SUM(D250:D253)</f>
        <v>0</v>
      </c>
      <c r="E249" s="113">
        <f>SUM(E250:E253)</f>
        <v>0</v>
      </c>
      <c r="F249" s="287">
        <f t="shared" si="37"/>
        <v>0</v>
      </c>
      <c r="G249" s="291">
        <f>SUM(G250:G253)</f>
        <v>0</v>
      </c>
      <c r="H249" s="292">
        <f t="shared" ref="H249" si="41">SUM(H250:H253)</f>
        <v>0</v>
      </c>
      <c r="I249" s="114">
        <f t="shared" si="38"/>
        <v>0</v>
      </c>
      <c r="J249" s="291">
        <f>SUM(J250:J253)</f>
        <v>0</v>
      </c>
      <c r="K249" s="292">
        <f t="shared" ref="K249" si="42">SUM(K250:K253)</f>
        <v>0</v>
      </c>
      <c r="L249" s="114">
        <f t="shared" si="39"/>
        <v>0</v>
      </c>
      <c r="M249" s="138">
        <f t="shared" ref="M249:N249" si="43">SUM(M250:M253)</f>
        <v>0</v>
      </c>
      <c r="N249" s="299">
        <f t="shared" si="43"/>
        <v>0</v>
      </c>
      <c r="O249" s="300">
        <f t="shared" si="40"/>
        <v>0</v>
      </c>
      <c r="P249" s="301"/>
    </row>
    <row r="250" spans="1:16" hidden="1" x14ac:dyDescent="0.25">
      <c r="A250" s="36">
        <v>6291</v>
      </c>
      <c r="B250" s="57" t="s">
        <v>243</v>
      </c>
      <c r="C250" s="311">
        <f t="shared" si="26"/>
        <v>0</v>
      </c>
      <c r="D250" s="237">
        <v>0</v>
      </c>
      <c r="E250" s="60"/>
      <c r="F250" s="145">
        <f t="shared" si="37"/>
        <v>0</v>
      </c>
      <c r="G250" s="237"/>
      <c r="H250" s="238"/>
      <c r="I250" s="110">
        <f t="shared" si="38"/>
        <v>0</v>
      </c>
      <c r="J250" s="237">
        <v>0</v>
      </c>
      <c r="K250" s="238"/>
      <c r="L250" s="110">
        <f t="shared" si="39"/>
        <v>0</v>
      </c>
      <c r="M250" s="121"/>
      <c r="N250" s="60"/>
      <c r="O250" s="110">
        <f t="shared" si="40"/>
        <v>0</v>
      </c>
      <c r="P250" s="213"/>
    </row>
    <row r="251" spans="1:16" hidden="1" x14ac:dyDescent="0.25">
      <c r="A251" s="36">
        <v>6292</v>
      </c>
      <c r="B251" s="57" t="s">
        <v>244</v>
      </c>
      <c r="C251" s="311">
        <f t="shared" si="26"/>
        <v>0</v>
      </c>
      <c r="D251" s="237">
        <v>0</v>
      </c>
      <c r="E251" s="60"/>
      <c r="F251" s="145">
        <f t="shared" si="37"/>
        <v>0</v>
      </c>
      <c r="G251" s="237"/>
      <c r="H251" s="238"/>
      <c r="I251" s="110">
        <f t="shared" si="38"/>
        <v>0</v>
      </c>
      <c r="J251" s="237">
        <v>0</v>
      </c>
      <c r="K251" s="238"/>
      <c r="L251" s="110">
        <f t="shared" si="39"/>
        <v>0</v>
      </c>
      <c r="M251" s="121"/>
      <c r="N251" s="60"/>
      <c r="O251" s="110">
        <f t="shared" si="40"/>
        <v>0</v>
      </c>
      <c r="P251" s="213"/>
    </row>
    <row r="252" spans="1:16" ht="72" hidden="1" x14ac:dyDescent="0.25">
      <c r="A252" s="36">
        <v>6296</v>
      </c>
      <c r="B252" s="57" t="s">
        <v>245</v>
      </c>
      <c r="C252" s="311">
        <f t="shared" si="26"/>
        <v>0</v>
      </c>
      <c r="D252" s="237">
        <v>0</v>
      </c>
      <c r="E252" s="60"/>
      <c r="F252" s="145">
        <f t="shared" si="37"/>
        <v>0</v>
      </c>
      <c r="G252" s="237"/>
      <c r="H252" s="238"/>
      <c r="I252" s="110">
        <f t="shared" si="38"/>
        <v>0</v>
      </c>
      <c r="J252" s="237">
        <v>0</v>
      </c>
      <c r="K252" s="238"/>
      <c r="L252" s="110">
        <f t="shared" si="39"/>
        <v>0</v>
      </c>
      <c r="M252" s="121"/>
      <c r="N252" s="60"/>
      <c r="O252" s="110">
        <f t="shared" si="40"/>
        <v>0</v>
      </c>
      <c r="P252" s="213"/>
    </row>
    <row r="253" spans="1:16" ht="36" hidden="1" x14ac:dyDescent="0.25">
      <c r="A253" s="36">
        <v>6299</v>
      </c>
      <c r="B253" s="57" t="s">
        <v>246</v>
      </c>
      <c r="C253" s="311">
        <f t="shared" si="26"/>
        <v>0</v>
      </c>
      <c r="D253" s="237">
        <v>0</v>
      </c>
      <c r="E253" s="60"/>
      <c r="F253" s="145">
        <f t="shared" si="37"/>
        <v>0</v>
      </c>
      <c r="G253" s="237"/>
      <c r="H253" s="238"/>
      <c r="I253" s="110">
        <f t="shared" si="38"/>
        <v>0</v>
      </c>
      <c r="J253" s="237">
        <v>0</v>
      </c>
      <c r="K253" s="238"/>
      <c r="L253" s="110">
        <f t="shared" si="39"/>
        <v>0</v>
      </c>
      <c r="M253" s="121"/>
      <c r="N253" s="60"/>
      <c r="O253" s="110">
        <f t="shared" si="40"/>
        <v>0</v>
      </c>
      <c r="P253" s="213"/>
    </row>
    <row r="254" spans="1:16" hidden="1" x14ac:dyDescent="0.25">
      <c r="A254" s="44">
        <v>6300</v>
      </c>
      <c r="B254" s="103" t="s">
        <v>247</v>
      </c>
      <c r="C254" s="375">
        <f t="shared" si="26"/>
        <v>0</v>
      </c>
      <c r="D254" s="227">
        <f>SUM(D255,D259,D260)</f>
        <v>0</v>
      </c>
      <c r="E254" s="50">
        <f>SUM(E255,E259,E260)</f>
        <v>0</v>
      </c>
      <c r="F254" s="283">
        <f t="shared" si="37"/>
        <v>0</v>
      </c>
      <c r="G254" s="227">
        <f>SUM(G255,G259,G260)</f>
        <v>0</v>
      </c>
      <c r="H254" s="104">
        <f t="shared" ref="H254" si="44">SUM(H255,H259,H260)</f>
        <v>0</v>
      </c>
      <c r="I254" s="112">
        <f t="shared" si="38"/>
        <v>0</v>
      </c>
      <c r="J254" s="227">
        <f>SUM(J255,J259,J260)</f>
        <v>0</v>
      </c>
      <c r="K254" s="104">
        <f t="shared" ref="K254" si="45">SUM(K255,K259,K260)</f>
        <v>0</v>
      </c>
      <c r="L254" s="112">
        <f t="shared" si="39"/>
        <v>0</v>
      </c>
      <c r="M254" s="173">
        <f t="shared" ref="M254:N254" si="46">SUM(M255,M259,M260)</f>
        <v>0</v>
      </c>
      <c r="N254" s="158">
        <f t="shared" si="46"/>
        <v>0</v>
      </c>
      <c r="O254" s="159">
        <f t="shared" si="40"/>
        <v>0</v>
      </c>
      <c r="P254" s="294"/>
    </row>
    <row r="255" spans="1:16" ht="24" hidden="1" x14ac:dyDescent="0.25">
      <c r="A255" s="164">
        <v>6320</v>
      </c>
      <c r="B255" s="52" t="s">
        <v>248</v>
      </c>
      <c r="C255" s="386">
        <f t="shared" si="26"/>
        <v>0</v>
      </c>
      <c r="D255" s="291">
        <f>SUM(D256:D258)</f>
        <v>0</v>
      </c>
      <c r="E255" s="113">
        <f>SUM(E256:E258)</f>
        <v>0</v>
      </c>
      <c r="F255" s="287">
        <f t="shared" si="37"/>
        <v>0</v>
      </c>
      <c r="G255" s="291">
        <f>SUM(G256:G258)</f>
        <v>0</v>
      </c>
      <c r="H255" s="292">
        <f t="shared" ref="H255" si="47">SUM(H256:H258)</f>
        <v>0</v>
      </c>
      <c r="I255" s="114">
        <f t="shared" si="38"/>
        <v>0</v>
      </c>
      <c r="J255" s="291">
        <f>SUM(J256:J258)</f>
        <v>0</v>
      </c>
      <c r="K255" s="292">
        <f t="shared" ref="K255" si="48">SUM(K256:K258)</f>
        <v>0</v>
      </c>
      <c r="L255" s="114">
        <f t="shared" si="39"/>
        <v>0</v>
      </c>
      <c r="M255" s="135">
        <f t="shared" ref="M255:N255" si="49">SUM(M256:M258)</f>
        <v>0</v>
      </c>
      <c r="N255" s="113">
        <f t="shared" si="49"/>
        <v>0</v>
      </c>
      <c r="O255" s="114">
        <f t="shared" si="40"/>
        <v>0</v>
      </c>
      <c r="P255" s="208"/>
    </row>
    <row r="256" spans="1:16" hidden="1" x14ac:dyDescent="0.25">
      <c r="A256" s="36">
        <v>6322</v>
      </c>
      <c r="B256" s="57" t="s">
        <v>249</v>
      </c>
      <c r="C256" s="311">
        <f t="shared" si="26"/>
        <v>0</v>
      </c>
      <c r="D256" s="237">
        <v>0</v>
      </c>
      <c r="E256" s="60"/>
      <c r="F256" s="145">
        <f t="shared" si="37"/>
        <v>0</v>
      </c>
      <c r="G256" s="237"/>
      <c r="H256" s="238"/>
      <c r="I256" s="110">
        <f t="shared" si="38"/>
        <v>0</v>
      </c>
      <c r="J256" s="237">
        <v>0</v>
      </c>
      <c r="K256" s="238"/>
      <c r="L256" s="110">
        <f t="shared" si="39"/>
        <v>0</v>
      </c>
      <c r="M256" s="121"/>
      <c r="N256" s="60"/>
      <c r="O256" s="110">
        <f t="shared" si="40"/>
        <v>0</v>
      </c>
      <c r="P256" s="213"/>
    </row>
    <row r="257" spans="1:16" ht="24" hidden="1" x14ac:dyDescent="0.25">
      <c r="A257" s="36">
        <v>6323</v>
      </c>
      <c r="B257" s="57" t="s">
        <v>250</v>
      </c>
      <c r="C257" s="311">
        <f t="shared" si="26"/>
        <v>0</v>
      </c>
      <c r="D257" s="237">
        <v>0</v>
      </c>
      <c r="E257" s="60"/>
      <c r="F257" s="145">
        <f t="shared" si="37"/>
        <v>0</v>
      </c>
      <c r="G257" s="237"/>
      <c r="H257" s="238"/>
      <c r="I257" s="110">
        <f t="shared" si="38"/>
        <v>0</v>
      </c>
      <c r="J257" s="237">
        <v>0</v>
      </c>
      <c r="K257" s="238"/>
      <c r="L257" s="110">
        <f t="shared" si="39"/>
        <v>0</v>
      </c>
      <c r="M257" s="121"/>
      <c r="N257" s="60"/>
      <c r="O257" s="110">
        <f t="shared" si="40"/>
        <v>0</v>
      </c>
      <c r="P257" s="213"/>
    </row>
    <row r="258" spans="1:16" ht="24" hidden="1" x14ac:dyDescent="0.25">
      <c r="A258" s="32">
        <v>6324</v>
      </c>
      <c r="B258" s="52" t="s">
        <v>308</v>
      </c>
      <c r="C258" s="311">
        <f t="shared" si="26"/>
        <v>0</v>
      </c>
      <c r="D258" s="231">
        <v>0</v>
      </c>
      <c r="E258" s="55"/>
      <c r="F258" s="287">
        <f t="shared" si="37"/>
        <v>0</v>
      </c>
      <c r="G258" s="231"/>
      <c r="H258" s="232"/>
      <c r="I258" s="114">
        <f t="shared" si="38"/>
        <v>0</v>
      </c>
      <c r="J258" s="231">
        <v>0</v>
      </c>
      <c r="K258" s="232"/>
      <c r="L258" s="114">
        <f t="shared" si="39"/>
        <v>0</v>
      </c>
      <c r="M258" s="179"/>
      <c r="N258" s="55"/>
      <c r="O258" s="114">
        <f t="shared" si="40"/>
        <v>0</v>
      </c>
      <c r="P258" s="208"/>
    </row>
    <row r="259" spans="1:16" ht="24" hidden="1" x14ac:dyDescent="0.25">
      <c r="A259" s="141">
        <v>6330</v>
      </c>
      <c r="B259" s="142" t="s">
        <v>251</v>
      </c>
      <c r="C259" s="311">
        <f t="shared" ref="C259:C286" si="50">F259+I259+L259+O259</f>
        <v>0</v>
      </c>
      <c r="D259" s="302">
        <v>0</v>
      </c>
      <c r="E259" s="123"/>
      <c r="F259" s="139">
        <f t="shared" si="37"/>
        <v>0</v>
      </c>
      <c r="G259" s="302"/>
      <c r="H259" s="303"/>
      <c r="I259" s="300">
        <f t="shared" si="38"/>
        <v>0</v>
      </c>
      <c r="J259" s="302">
        <v>0</v>
      </c>
      <c r="K259" s="303"/>
      <c r="L259" s="300">
        <f t="shared" si="39"/>
        <v>0</v>
      </c>
      <c r="M259" s="124"/>
      <c r="N259" s="123"/>
      <c r="O259" s="300">
        <f t="shared" si="40"/>
        <v>0</v>
      </c>
      <c r="P259" s="301"/>
    </row>
    <row r="260" spans="1:16" hidden="1" x14ac:dyDescent="0.25">
      <c r="A260" s="108">
        <v>6360</v>
      </c>
      <c r="B260" s="57" t="s">
        <v>252</v>
      </c>
      <c r="C260" s="311">
        <f t="shared" si="50"/>
        <v>0</v>
      </c>
      <c r="D260" s="237">
        <v>0</v>
      </c>
      <c r="E260" s="60"/>
      <c r="F260" s="145">
        <f t="shared" si="37"/>
        <v>0</v>
      </c>
      <c r="G260" s="237"/>
      <c r="H260" s="238"/>
      <c r="I260" s="110">
        <f t="shared" si="38"/>
        <v>0</v>
      </c>
      <c r="J260" s="237">
        <v>0</v>
      </c>
      <c r="K260" s="238"/>
      <c r="L260" s="110">
        <f t="shared" si="39"/>
        <v>0</v>
      </c>
      <c r="M260" s="121"/>
      <c r="N260" s="60"/>
      <c r="O260" s="110">
        <f t="shared" si="40"/>
        <v>0</v>
      </c>
      <c r="P260" s="213"/>
    </row>
    <row r="261" spans="1:16" ht="36" hidden="1" x14ac:dyDescent="0.25">
      <c r="A261" s="44">
        <v>6400</v>
      </c>
      <c r="B261" s="103" t="s">
        <v>253</v>
      </c>
      <c r="C261" s="375">
        <f t="shared" si="50"/>
        <v>0</v>
      </c>
      <c r="D261" s="227">
        <f>SUM(D262,D266)</f>
        <v>0</v>
      </c>
      <c r="E261" s="50">
        <f>SUM(E262,E266)</f>
        <v>0</v>
      </c>
      <c r="F261" s="283">
        <f t="shared" si="37"/>
        <v>0</v>
      </c>
      <c r="G261" s="227">
        <f>SUM(G262,G266)</f>
        <v>0</v>
      </c>
      <c r="H261" s="104">
        <f t="shared" ref="H261" si="51">SUM(H262,H266)</f>
        <v>0</v>
      </c>
      <c r="I261" s="112">
        <f t="shared" si="38"/>
        <v>0</v>
      </c>
      <c r="J261" s="227">
        <f>SUM(J262,J266)</f>
        <v>0</v>
      </c>
      <c r="K261" s="104">
        <f t="shared" ref="K261" si="52">SUM(K262,K266)</f>
        <v>0</v>
      </c>
      <c r="L261" s="112">
        <f t="shared" si="39"/>
        <v>0</v>
      </c>
      <c r="M261" s="173">
        <f t="shared" ref="M261:N261" si="53">SUM(M262,M266)</f>
        <v>0</v>
      </c>
      <c r="N261" s="158">
        <f t="shared" si="53"/>
        <v>0</v>
      </c>
      <c r="O261" s="159">
        <f t="shared" si="40"/>
        <v>0</v>
      </c>
      <c r="P261" s="294"/>
    </row>
    <row r="262" spans="1:16" ht="24" hidden="1" x14ac:dyDescent="0.25">
      <c r="A262" s="164">
        <v>6410</v>
      </c>
      <c r="B262" s="52" t="s">
        <v>254</v>
      </c>
      <c r="C262" s="376">
        <f t="shared" si="50"/>
        <v>0</v>
      </c>
      <c r="D262" s="291">
        <f>SUM(D263:D265)</f>
        <v>0</v>
      </c>
      <c r="E262" s="113">
        <f>SUM(E263:E265)</f>
        <v>0</v>
      </c>
      <c r="F262" s="287">
        <f t="shared" si="37"/>
        <v>0</v>
      </c>
      <c r="G262" s="291">
        <f>SUM(G263:G265)</f>
        <v>0</v>
      </c>
      <c r="H262" s="292">
        <f t="shared" ref="H262" si="54">SUM(H263:H265)</f>
        <v>0</v>
      </c>
      <c r="I262" s="114">
        <f t="shared" si="38"/>
        <v>0</v>
      </c>
      <c r="J262" s="291">
        <f>SUM(J263:J265)</f>
        <v>0</v>
      </c>
      <c r="K262" s="292">
        <f t="shared" ref="K262" si="55">SUM(K263:K265)</f>
        <v>0</v>
      </c>
      <c r="L262" s="114">
        <f t="shared" si="39"/>
        <v>0</v>
      </c>
      <c r="M262" s="168">
        <f t="shared" ref="M262:N262" si="56">SUM(M263:M265)</f>
        <v>0</v>
      </c>
      <c r="N262" s="298">
        <f t="shared" si="56"/>
        <v>0</v>
      </c>
      <c r="O262" s="244">
        <f t="shared" si="40"/>
        <v>0</v>
      </c>
      <c r="P262" s="246"/>
    </row>
    <row r="263" spans="1:16" hidden="1" x14ac:dyDescent="0.25">
      <c r="A263" s="36">
        <v>6411</v>
      </c>
      <c r="B263" s="144" t="s">
        <v>255</v>
      </c>
      <c r="C263" s="311">
        <f t="shared" si="50"/>
        <v>0</v>
      </c>
      <c r="D263" s="237">
        <v>0</v>
      </c>
      <c r="E263" s="60"/>
      <c r="F263" s="145">
        <f t="shared" si="37"/>
        <v>0</v>
      </c>
      <c r="G263" s="237"/>
      <c r="H263" s="238"/>
      <c r="I263" s="110">
        <f t="shared" si="38"/>
        <v>0</v>
      </c>
      <c r="J263" s="237">
        <v>0</v>
      </c>
      <c r="K263" s="238"/>
      <c r="L263" s="110">
        <f t="shared" si="39"/>
        <v>0</v>
      </c>
      <c r="M263" s="121"/>
      <c r="N263" s="60"/>
      <c r="O263" s="110">
        <f t="shared" si="40"/>
        <v>0</v>
      </c>
      <c r="P263" s="213"/>
    </row>
    <row r="264" spans="1:16" ht="36" hidden="1" x14ac:dyDescent="0.25">
      <c r="A264" s="36">
        <v>6412</v>
      </c>
      <c r="B264" s="57" t="s">
        <v>256</v>
      </c>
      <c r="C264" s="311">
        <f t="shared" si="50"/>
        <v>0</v>
      </c>
      <c r="D264" s="237">
        <v>0</v>
      </c>
      <c r="E264" s="60"/>
      <c r="F264" s="145">
        <f t="shared" si="37"/>
        <v>0</v>
      </c>
      <c r="G264" s="237"/>
      <c r="H264" s="238"/>
      <c r="I264" s="110">
        <f t="shared" si="38"/>
        <v>0</v>
      </c>
      <c r="J264" s="237">
        <v>0</v>
      </c>
      <c r="K264" s="238"/>
      <c r="L264" s="110">
        <f t="shared" si="39"/>
        <v>0</v>
      </c>
      <c r="M264" s="121"/>
      <c r="N264" s="60"/>
      <c r="O264" s="110">
        <f t="shared" si="40"/>
        <v>0</v>
      </c>
      <c r="P264" s="213"/>
    </row>
    <row r="265" spans="1:16" ht="36" hidden="1" x14ac:dyDescent="0.25">
      <c r="A265" s="36">
        <v>6419</v>
      </c>
      <c r="B265" s="57" t="s">
        <v>257</v>
      </c>
      <c r="C265" s="311">
        <f t="shared" si="50"/>
        <v>0</v>
      </c>
      <c r="D265" s="237">
        <v>0</v>
      </c>
      <c r="E265" s="60"/>
      <c r="F265" s="145">
        <f t="shared" si="37"/>
        <v>0</v>
      </c>
      <c r="G265" s="237"/>
      <c r="H265" s="238"/>
      <c r="I265" s="110">
        <f t="shared" si="38"/>
        <v>0</v>
      </c>
      <c r="J265" s="237">
        <v>0</v>
      </c>
      <c r="K265" s="238"/>
      <c r="L265" s="110">
        <f t="shared" si="39"/>
        <v>0</v>
      </c>
      <c r="M265" s="121"/>
      <c r="N265" s="60"/>
      <c r="O265" s="110">
        <f t="shared" si="40"/>
        <v>0</v>
      </c>
      <c r="P265" s="213"/>
    </row>
    <row r="266" spans="1:16" ht="36" hidden="1" x14ac:dyDescent="0.25">
      <c r="A266" s="108">
        <v>6420</v>
      </c>
      <c r="B266" s="57" t="s">
        <v>258</v>
      </c>
      <c r="C266" s="311">
        <f t="shared" si="50"/>
        <v>0</v>
      </c>
      <c r="D266" s="288">
        <f>SUM(D267:D270)</f>
        <v>0</v>
      </c>
      <c r="E266" s="109">
        <f>SUM(E267:E270)</f>
        <v>0</v>
      </c>
      <c r="F266" s="145">
        <f t="shared" si="37"/>
        <v>0</v>
      </c>
      <c r="G266" s="288">
        <f>SUM(G267:G270)</f>
        <v>0</v>
      </c>
      <c r="H266" s="115">
        <f>SUM(H267:H270)</f>
        <v>0</v>
      </c>
      <c r="I266" s="110">
        <f t="shared" si="38"/>
        <v>0</v>
      </c>
      <c r="J266" s="288">
        <f>SUM(J267:J270)</f>
        <v>0</v>
      </c>
      <c r="K266" s="115">
        <f>SUM(K267:K270)</f>
        <v>0</v>
      </c>
      <c r="L266" s="110">
        <f t="shared" si="39"/>
        <v>0</v>
      </c>
      <c r="M266" s="131">
        <f>SUM(M267:M270)</f>
        <v>0</v>
      </c>
      <c r="N266" s="109">
        <f>SUM(N267:N270)</f>
        <v>0</v>
      </c>
      <c r="O266" s="110">
        <f t="shared" si="40"/>
        <v>0</v>
      </c>
      <c r="P266" s="213"/>
    </row>
    <row r="267" spans="1:16" hidden="1" x14ac:dyDescent="0.25">
      <c r="A267" s="36">
        <v>6421</v>
      </c>
      <c r="B267" s="57" t="s">
        <v>259</v>
      </c>
      <c r="C267" s="311">
        <f t="shared" si="50"/>
        <v>0</v>
      </c>
      <c r="D267" s="237">
        <v>0</v>
      </c>
      <c r="E267" s="60"/>
      <c r="F267" s="145">
        <f t="shared" si="37"/>
        <v>0</v>
      </c>
      <c r="G267" s="237"/>
      <c r="H267" s="238"/>
      <c r="I267" s="110">
        <f t="shared" si="38"/>
        <v>0</v>
      </c>
      <c r="J267" s="237">
        <v>0</v>
      </c>
      <c r="K267" s="238"/>
      <c r="L267" s="110">
        <f t="shared" si="39"/>
        <v>0</v>
      </c>
      <c r="M267" s="121"/>
      <c r="N267" s="60"/>
      <c r="O267" s="110">
        <f t="shared" si="40"/>
        <v>0</v>
      </c>
      <c r="P267" s="213"/>
    </row>
    <row r="268" spans="1:16" hidden="1" x14ac:dyDescent="0.25">
      <c r="A268" s="36">
        <v>6422</v>
      </c>
      <c r="B268" s="57" t="s">
        <v>260</v>
      </c>
      <c r="C268" s="311">
        <f t="shared" si="50"/>
        <v>0</v>
      </c>
      <c r="D268" s="237">
        <v>0</v>
      </c>
      <c r="E268" s="60"/>
      <c r="F268" s="145">
        <f t="shared" si="37"/>
        <v>0</v>
      </c>
      <c r="G268" s="237"/>
      <c r="H268" s="238"/>
      <c r="I268" s="110">
        <f t="shared" si="38"/>
        <v>0</v>
      </c>
      <c r="J268" s="237">
        <v>0</v>
      </c>
      <c r="K268" s="238"/>
      <c r="L268" s="110">
        <f t="shared" si="39"/>
        <v>0</v>
      </c>
      <c r="M268" s="121"/>
      <c r="N268" s="60"/>
      <c r="O268" s="110">
        <f t="shared" si="40"/>
        <v>0</v>
      </c>
      <c r="P268" s="213"/>
    </row>
    <row r="269" spans="1:16" ht="24" hidden="1" x14ac:dyDescent="0.25">
      <c r="A269" s="36">
        <v>6423</v>
      </c>
      <c r="B269" s="57" t="s">
        <v>261</v>
      </c>
      <c r="C269" s="311">
        <f t="shared" si="50"/>
        <v>0</v>
      </c>
      <c r="D269" s="237">
        <v>0</v>
      </c>
      <c r="E269" s="60"/>
      <c r="F269" s="145">
        <f t="shared" si="37"/>
        <v>0</v>
      </c>
      <c r="G269" s="237"/>
      <c r="H269" s="238"/>
      <c r="I269" s="110">
        <f t="shared" si="38"/>
        <v>0</v>
      </c>
      <c r="J269" s="237">
        <v>0</v>
      </c>
      <c r="K269" s="238"/>
      <c r="L269" s="110">
        <f t="shared" si="39"/>
        <v>0</v>
      </c>
      <c r="M269" s="121"/>
      <c r="N269" s="60"/>
      <c r="O269" s="110">
        <f t="shared" si="40"/>
        <v>0</v>
      </c>
      <c r="P269" s="213"/>
    </row>
    <row r="270" spans="1:16" ht="36" hidden="1" x14ac:dyDescent="0.25">
      <c r="A270" s="36">
        <v>6424</v>
      </c>
      <c r="B270" s="57" t="s">
        <v>262</v>
      </c>
      <c r="C270" s="311">
        <f t="shared" si="50"/>
        <v>0</v>
      </c>
      <c r="D270" s="237">
        <v>0</v>
      </c>
      <c r="E270" s="60"/>
      <c r="F270" s="145">
        <f t="shared" si="37"/>
        <v>0</v>
      </c>
      <c r="G270" s="237"/>
      <c r="H270" s="238"/>
      <c r="I270" s="110">
        <f t="shared" si="38"/>
        <v>0</v>
      </c>
      <c r="J270" s="237">
        <v>0</v>
      </c>
      <c r="K270" s="238"/>
      <c r="L270" s="110">
        <f t="shared" si="39"/>
        <v>0</v>
      </c>
      <c r="M270" s="121"/>
      <c r="N270" s="60"/>
      <c r="O270" s="110">
        <f t="shared" si="40"/>
        <v>0</v>
      </c>
      <c r="P270" s="213"/>
    </row>
    <row r="271" spans="1:16" ht="36" hidden="1" x14ac:dyDescent="0.25">
      <c r="A271" s="147">
        <v>7000</v>
      </c>
      <c r="B271" s="147" t="s">
        <v>263</v>
      </c>
      <c r="C271" s="388">
        <f t="shared" si="50"/>
        <v>0</v>
      </c>
      <c r="D271" s="312">
        <f>SUM(D272,D282)</f>
        <v>0</v>
      </c>
      <c r="E271" s="148">
        <f>SUM(E272,E282)</f>
        <v>0</v>
      </c>
      <c r="F271" s="313">
        <f t="shared" si="37"/>
        <v>0</v>
      </c>
      <c r="G271" s="312">
        <f>SUM(G272,G282)</f>
        <v>0</v>
      </c>
      <c r="H271" s="314">
        <f>SUM(H272,H282)</f>
        <v>0</v>
      </c>
      <c r="I271" s="315">
        <f t="shared" si="38"/>
        <v>0</v>
      </c>
      <c r="J271" s="312">
        <f>SUM(J272,J282)</f>
        <v>0</v>
      </c>
      <c r="K271" s="314">
        <f>SUM(K272,K282)</f>
        <v>0</v>
      </c>
      <c r="L271" s="315">
        <f t="shared" si="39"/>
        <v>0</v>
      </c>
      <c r="M271" s="316">
        <f>SUM(M272,M282)</f>
        <v>0</v>
      </c>
      <c r="N271" s="317">
        <f>SUM(N272,N282)</f>
        <v>0</v>
      </c>
      <c r="O271" s="318">
        <f t="shared" si="40"/>
        <v>0</v>
      </c>
      <c r="P271" s="367"/>
    </row>
    <row r="272" spans="1:16" ht="24" hidden="1" x14ac:dyDescent="0.25">
      <c r="A272" s="44">
        <v>7200</v>
      </c>
      <c r="B272" s="103" t="s">
        <v>264</v>
      </c>
      <c r="C272" s="375">
        <f t="shared" si="50"/>
        <v>0</v>
      </c>
      <c r="D272" s="227">
        <f>SUM(D273,D274,D277,D278,D281)</f>
        <v>0</v>
      </c>
      <c r="E272" s="50">
        <f>SUM(E273,E274,E277,E278,E281)</f>
        <v>0</v>
      </c>
      <c r="F272" s="283">
        <f t="shared" si="37"/>
        <v>0</v>
      </c>
      <c r="G272" s="227">
        <f>SUM(G273,G274,G277,G278,G281)</f>
        <v>0</v>
      </c>
      <c r="H272" s="104">
        <f>SUM(H273,H274,H277,H278,H281)</f>
        <v>0</v>
      </c>
      <c r="I272" s="112">
        <f t="shared" si="38"/>
        <v>0</v>
      </c>
      <c r="J272" s="227">
        <f>SUM(J273,J274,J277,J278,J281)</f>
        <v>0</v>
      </c>
      <c r="K272" s="104">
        <f>SUM(K273,K274,K277,K278,K281)</f>
        <v>0</v>
      </c>
      <c r="L272" s="112">
        <f t="shared" si="39"/>
        <v>0</v>
      </c>
      <c r="M272" s="134">
        <f>SUM(M273,M274,M277,M278,M281)</f>
        <v>0</v>
      </c>
      <c r="N272" s="126">
        <f>SUM(N273,N274,N277,N278,N281)</f>
        <v>0</v>
      </c>
      <c r="O272" s="284">
        <f t="shared" si="40"/>
        <v>0</v>
      </c>
      <c r="P272" s="285"/>
    </row>
    <row r="273" spans="1:16" ht="24" hidden="1" x14ac:dyDescent="0.25">
      <c r="A273" s="164">
        <v>7210</v>
      </c>
      <c r="B273" s="52" t="s">
        <v>265</v>
      </c>
      <c r="C273" s="376">
        <f t="shared" si="50"/>
        <v>0</v>
      </c>
      <c r="D273" s="231">
        <v>0</v>
      </c>
      <c r="E273" s="55"/>
      <c r="F273" s="287">
        <f t="shared" si="37"/>
        <v>0</v>
      </c>
      <c r="G273" s="231"/>
      <c r="H273" s="232"/>
      <c r="I273" s="114">
        <f t="shared" si="38"/>
        <v>0</v>
      </c>
      <c r="J273" s="231">
        <v>0</v>
      </c>
      <c r="K273" s="232"/>
      <c r="L273" s="114">
        <f t="shared" si="39"/>
        <v>0</v>
      </c>
      <c r="M273" s="179"/>
      <c r="N273" s="55"/>
      <c r="O273" s="114">
        <f t="shared" si="40"/>
        <v>0</v>
      </c>
      <c r="P273" s="208"/>
    </row>
    <row r="274" spans="1:16" s="146" customFormat="1" ht="36" hidden="1" x14ac:dyDescent="0.25">
      <c r="A274" s="108">
        <v>7220</v>
      </c>
      <c r="B274" s="57" t="s">
        <v>266</v>
      </c>
      <c r="C274" s="311">
        <f t="shared" si="50"/>
        <v>0</v>
      </c>
      <c r="D274" s="288">
        <f>SUM(D275:D276)</f>
        <v>0</v>
      </c>
      <c r="E274" s="109">
        <f>SUM(E275:E276)</f>
        <v>0</v>
      </c>
      <c r="F274" s="145">
        <f t="shared" si="37"/>
        <v>0</v>
      </c>
      <c r="G274" s="288">
        <f>SUM(G275:G276)</f>
        <v>0</v>
      </c>
      <c r="H274" s="115">
        <f>SUM(H275:H276)</f>
        <v>0</v>
      </c>
      <c r="I274" s="110">
        <f t="shared" si="38"/>
        <v>0</v>
      </c>
      <c r="J274" s="288">
        <f>SUM(J275:J276)</f>
        <v>0</v>
      </c>
      <c r="K274" s="115">
        <f>SUM(K275:K276)</f>
        <v>0</v>
      </c>
      <c r="L274" s="110">
        <f t="shared" si="39"/>
        <v>0</v>
      </c>
      <c r="M274" s="131">
        <f>SUM(M275:M276)</f>
        <v>0</v>
      </c>
      <c r="N274" s="109">
        <f>SUM(N275:N276)</f>
        <v>0</v>
      </c>
      <c r="O274" s="110">
        <f t="shared" si="40"/>
        <v>0</v>
      </c>
      <c r="P274" s="213"/>
    </row>
    <row r="275" spans="1:16" s="146" customFormat="1" ht="36" hidden="1" x14ac:dyDescent="0.25">
      <c r="A275" s="36">
        <v>7221</v>
      </c>
      <c r="B275" s="57" t="s">
        <v>267</v>
      </c>
      <c r="C275" s="311">
        <f t="shared" si="50"/>
        <v>0</v>
      </c>
      <c r="D275" s="237">
        <v>0</v>
      </c>
      <c r="E275" s="60"/>
      <c r="F275" s="145">
        <f t="shared" si="37"/>
        <v>0</v>
      </c>
      <c r="G275" s="237"/>
      <c r="H275" s="238"/>
      <c r="I275" s="110">
        <f t="shared" si="38"/>
        <v>0</v>
      </c>
      <c r="J275" s="237">
        <v>0</v>
      </c>
      <c r="K275" s="238"/>
      <c r="L275" s="110">
        <f t="shared" si="39"/>
        <v>0</v>
      </c>
      <c r="M275" s="121"/>
      <c r="N275" s="60"/>
      <c r="O275" s="110">
        <f t="shared" si="40"/>
        <v>0</v>
      </c>
      <c r="P275" s="213"/>
    </row>
    <row r="276" spans="1:16" s="146" customFormat="1" ht="36" hidden="1" x14ac:dyDescent="0.25">
      <c r="A276" s="36">
        <v>7222</v>
      </c>
      <c r="B276" s="57" t="s">
        <v>268</v>
      </c>
      <c r="C276" s="311">
        <f t="shared" si="50"/>
        <v>0</v>
      </c>
      <c r="D276" s="237">
        <v>0</v>
      </c>
      <c r="E276" s="60"/>
      <c r="F276" s="145">
        <f t="shared" si="37"/>
        <v>0</v>
      </c>
      <c r="G276" s="237"/>
      <c r="H276" s="238"/>
      <c r="I276" s="110">
        <f t="shared" si="38"/>
        <v>0</v>
      </c>
      <c r="J276" s="237">
        <v>0</v>
      </c>
      <c r="K276" s="238"/>
      <c r="L276" s="110">
        <f t="shared" si="39"/>
        <v>0</v>
      </c>
      <c r="M276" s="121"/>
      <c r="N276" s="60"/>
      <c r="O276" s="110">
        <f t="shared" si="40"/>
        <v>0</v>
      </c>
      <c r="P276" s="213"/>
    </row>
    <row r="277" spans="1:16" s="146" customFormat="1" ht="24" hidden="1" x14ac:dyDescent="0.25">
      <c r="A277" s="108">
        <v>7230</v>
      </c>
      <c r="B277" s="57" t="s">
        <v>269</v>
      </c>
      <c r="C277" s="311">
        <f t="shared" si="50"/>
        <v>0</v>
      </c>
      <c r="D277" s="237">
        <v>0</v>
      </c>
      <c r="E277" s="60"/>
      <c r="F277" s="145">
        <f t="shared" si="37"/>
        <v>0</v>
      </c>
      <c r="G277" s="237"/>
      <c r="H277" s="238"/>
      <c r="I277" s="110">
        <f t="shared" si="38"/>
        <v>0</v>
      </c>
      <c r="J277" s="237">
        <v>0</v>
      </c>
      <c r="K277" s="238"/>
      <c r="L277" s="110">
        <f t="shared" si="39"/>
        <v>0</v>
      </c>
      <c r="M277" s="121"/>
      <c r="N277" s="60"/>
      <c r="O277" s="110">
        <f>M277+N277</f>
        <v>0</v>
      </c>
      <c r="P277" s="213"/>
    </row>
    <row r="278" spans="1:16" ht="24" hidden="1" x14ac:dyDescent="0.25">
      <c r="A278" s="108">
        <v>7240</v>
      </c>
      <c r="B278" s="57" t="s">
        <v>270</v>
      </c>
      <c r="C278" s="311">
        <f t="shared" si="50"/>
        <v>0</v>
      </c>
      <c r="D278" s="288">
        <f>SUM(D279:D280)</f>
        <v>0</v>
      </c>
      <c r="E278" s="109">
        <f>SUM(E279:E280)</f>
        <v>0</v>
      </c>
      <c r="F278" s="145">
        <f t="shared" si="37"/>
        <v>0</v>
      </c>
      <c r="G278" s="288">
        <f>SUM(G279:G280)</f>
        <v>0</v>
      </c>
      <c r="H278" s="115">
        <f>SUM(H279:H280)</f>
        <v>0</v>
      </c>
      <c r="I278" s="110">
        <f t="shared" si="38"/>
        <v>0</v>
      </c>
      <c r="J278" s="288">
        <f>SUM(J279:J280)</f>
        <v>0</v>
      </c>
      <c r="K278" s="115">
        <f>SUM(K279:K280)</f>
        <v>0</v>
      </c>
      <c r="L278" s="110">
        <f t="shared" si="39"/>
        <v>0</v>
      </c>
      <c r="M278" s="131">
        <f>SUM(M279:M280)</f>
        <v>0</v>
      </c>
      <c r="N278" s="109">
        <f>SUM(N279:N280)</f>
        <v>0</v>
      </c>
      <c r="O278" s="110">
        <f>SUM(O279:O280)</f>
        <v>0</v>
      </c>
      <c r="P278" s="213"/>
    </row>
    <row r="279" spans="1:16" ht="48" hidden="1" x14ac:dyDescent="0.25">
      <c r="A279" s="36">
        <v>7245</v>
      </c>
      <c r="B279" s="57" t="s">
        <v>271</v>
      </c>
      <c r="C279" s="311">
        <f t="shared" si="50"/>
        <v>0</v>
      </c>
      <c r="D279" s="237">
        <v>0</v>
      </c>
      <c r="E279" s="60"/>
      <c r="F279" s="145">
        <f t="shared" si="37"/>
        <v>0</v>
      </c>
      <c r="G279" s="237"/>
      <c r="H279" s="238"/>
      <c r="I279" s="110">
        <f t="shared" si="38"/>
        <v>0</v>
      </c>
      <c r="J279" s="237">
        <v>0</v>
      </c>
      <c r="K279" s="238"/>
      <c r="L279" s="110">
        <f t="shared" si="39"/>
        <v>0</v>
      </c>
      <c r="M279" s="121"/>
      <c r="N279" s="60"/>
      <c r="O279" s="110">
        <f t="shared" ref="O279:O282" si="57">M279+N279</f>
        <v>0</v>
      </c>
      <c r="P279" s="213"/>
    </row>
    <row r="280" spans="1:16" ht="96" hidden="1" x14ac:dyDescent="0.25">
      <c r="A280" s="36">
        <v>7246</v>
      </c>
      <c r="B280" s="57" t="s">
        <v>272</v>
      </c>
      <c r="C280" s="311">
        <f t="shared" si="50"/>
        <v>0</v>
      </c>
      <c r="D280" s="237">
        <v>0</v>
      </c>
      <c r="E280" s="60"/>
      <c r="F280" s="145">
        <f t="shared" si="37"/>
        <v>0</v>
      </c>
      <c r="G280" s="237"/>
      <c r="H280" s="238"/>
      <c r="I280" s="110">
        <f t="shared" si="38"/>
        <v>0</v>
      </c>
      <c r="J280" s="237">
        <v>0</v>
      </c>
      <c r="K280" s="238"/>
      <c r="L280" s="110">
        <f t="shared" si="39"/>
        <v>0</v>
      </c>
      <c r="M280" s="121"/>
      <c r="N280" s="60"/>
      <c r="O280" s="110">
        <f t="shared" si="57"/>
        <v>0</v>
      </c>
      <c r="P280" s="213"/>
    </row>
    <row r="281" spans="1:16" ht="24" hidden="1" x14ac:dyDescent="0.25">
      <c r="A281" s="108">
        <v>7260</v>
      </c>
      <c r="B281" s="57" t="s">
        <v>273</v>
      </c>
      <c r="C281" s="311">
        <f t="shared" si="50"/>
        <v>0</v>
      </c>
      <c r="D281" s="231">
        <v>0</v>
      </c>
      <c r="E281" s="55"/>
      <c r="F281" s="287">
        <f t="shared" si="37"/>
        <v>0</v>
      </c>
      <c r="G281" s="231"/>
      <c r="H281" s="232"/>
      <c r="I281" s="114">
        <f t="shared" si="38"/>
        <v>0</v>
      </c>
      <c r="J281" s="231">
        <v>0</v>
      </c>
      <c r="K281" s="232"/>
      <c r="L281" s="114">
        <f t="shared" si="39"/>
        <v>0</v>
      </c>
      <c r="M281" s="179"/>
      <c r="N281" s="55"/>
      <c r="O281" s="114">
        <f t="shared" si="57"/>
        <v>0</v>
      </c>
      <c r="P281" s="208"/>
    </row>
    <row r="282" spans="1:16" hidden="1" x14ac:dyDescent="0.25">
      <c r="A282" s="44">
        <v>7700</v>
      </c>
      <c r="B282" s="103" t="s">
        <v>302</v>
      </c>
      <c r="C282" s="293">
        <f t="shared" si="50"/>
        <v>0</v>
      </c>
      <c r="D282" s="319">
        <f>D283</f>
        <v>0</v>
      </c>
      <c r="E282" s="158">
        <f>SUM(E283)</f>
        <v>0</v>
      </c>
      <c r="F282" s="320">
        <f t="shared" si="37"/>
        <v>0</v>
      </c>
      <c r="G282" s="319">
        <f>G283</f>
        <v>0</v>
      </c>
      <c r="H282" s="321">
        <f>SUM(H283)</f>
        <v>0</v>
      </c>
      <c r="I282" s="159">
        <f t="shared" si="38"/>
        <v>0</v>
      </c>
      <c r="J282" s="319">
        <f>J283</f>
        <v>0</v>
      </c>
      <c r="K282" s="321">
        <f>SUM(K283)</f>
        <v>0</v>
      </c>
      <c r="L282" s="159">
        <f t="shared" si="39"/>
        <v>0</v>
      </c>
      <c r="M282" s="173">
        <f>SUM(M283)</f>
        <v>0</v>
      </c>
      <c r="N282" s="158">
        <f>SUM(N283)</f>
        <v>0</v>
      </c>
      <c r="O282" s="159">
        <f t="shared" si="57"/>
        <v>0</v>
      </c>
      <c r="P282" s="294"/>
    </row>
    <row r="283" spans="1:16" hidden="1" x14ac:dyDescent="0.25">
      <c r="A283" s="62">
        <v>7720</v>
      </c>
      <c r="B283" s="63" t="s">
        <v>303</v>
      </c>
      <c r="C283" s="322">
        <f t="shared" si="50"/>
        <v>0</v>
      </c>
      <c r="D283" s="242">
        <v>0</v>
      </c>
      <c r="E283" s="66"/>
      <c r="F283" s="143">
        <f t="shared" si="37"/>
        <v>0</v>
      </c>
      <c r="G283" s="242"/>
      <c r="H283" s="243"/>
      <c r="I283" s="244">
        <f t="shared" si="38"/>
        <v>0</v>
      </c>
      <c r="J283" s="242">
        <v>0</v>
      </c>
      <c r="K283" s="243"/>
      <c r="L283" s="244">
        <f t="shared" si="39"/>
        <v>0</v>
      </c>
      <c r="M283" s="180"/>
      <c r="N283" s="66"/>
      <c r="O283" s="244">
        <f>M283+N283</f>
        <v>0</v>
      </c>
      <c r="P283" s="246"/>
    </row>
    <row r="284" spans="1:16" hidden="1" x14ac:dyDescent="0.25">
      <c r="A284" s="151"/>
      <c r="B284" s="78" t="s">
        <v>274</v>
      </c>
      <c r="C284" s="376">
        <f t="shared" si="50"/>
        <v>0</v>
      </c>
      <c r="D284" s="127">
        <f>SUM(D285:D286)</f>
        <v>0</v>
      </c>
      <c r="E284" s="106">
        <f>SUM(E285:E286)</f>
        <v>0</v>
      </c>
      <c r="F284" s="286">
        <f t="shared" si="37"/>
        <v>0</v>
      </c>
      <c r="G284" s="127">
        <f>SUM(G285:G286)</f>
        <v>0</v>
      </c>
      <c r="H284" s="172">
        <f>SUM(H285:H286)</f>
        <v>0</v>
      </c>
      <c r="I284" s="107">
        <f t="shared" si="38"/>
        <v>0</v>
      </c>
      <c r="J284" s="127">
        <f>SUM(J285:J286)</f>
        <v>0</v>
      </c>
      <c r="K284" s="172">
        <f>SUM(K285:K286)</f>
        <v>0</v>
      </c>
      <c r="L284" s="107">
        <f t="shared" si="39"/>
        <v>0</v>
      </c>
      <c r="M284" s="132">
        <f>SUM(M285:M286)</f>
        <v>0</v>
      </c>
      <c r="N284" s="106">
        <f>SUM(N285:N286)</f>
        <v>0</v>
      </c>
      <c r="O284" s="107">
        <f t="shared" ref="O284:O299" si="58">M284+N284</f>
        <v>0</v>
      </c>
      <c r="P284" s="265"/>
    </row>
    <row r="285" spans="1:16" hidden="1" x14ac:dyDescent="0.25">
      <c r="A285" s="144" t="s">
        <v>275</v>
      </c>
      <c r="B285" s="36" t="s">
        <v>276</v>
      </c>
      <c r="C285" s="311">
        <f t="shared" si="50"/>
        <v>0</v>
      </c>
      <c r="D285" s="237"/>
      <c r="E285" s="60"/>
      <c r="F285" s="145">
        <f t="shared" si="37"/>
        <v>0</v>
      </c>
      <c r="G285" s="237"/>
      <c r="H285" s="238"/>
      <c r="I285" s="110">
        <f t="shared" si="38"/>
        <v>0</v>
      </c>
      <c r="J285" s="237">
        <f>25-25</f>
        <v>0</v>
      </c>
      <c r="K285" s="238"/>
      <c r="L285" s="110">
        <f t="shared" si="39"/>
        <v>0</v>
      </c>
      <c r="M285" s="121"/>
      <c r="N285" s="60"/>
      <c r="O285" s="110">
        <f t="shared" si="58"/>
        <v>0</v>
      </c>
      <c r="P285" s="213"/>
    </row>
    <row r="286" spans="1:16" ht="24" hidden="1" x14ac:dyDescent="0.25">
      <c r="A286" s="144" t="s">
        <v>277</v>
      </c>
      <c r="B286" s="150" t="s">
        <v>278</v>
      </c>
      <c r="C286" s="376">
        <f t="shared" si="50"/>
        <v>0</v>
      </c>
      <c r="D286" s="231"/>
      <c r="E286" s="55"/>
      <c r="F286" s="287">
        <f t="shared" si="37"/>
        <v>0</v>
      </c>
      <c r="G286" s="231"/>
      <c r="H286" s="232"/>
      <c r="I286" s="114">
        <f t="shared" si="38"/>
        <v>0</v>
      </c>
      <c r="J286" s="231"/>
      <c r="K286" s="232"/>
      <c r="L286" s="114">
        <f t="shared" si="39"/>
        <v>0</v>
      </c>
      <c r="M286" s="179"/>
      <c r="N286" s="55"/>
      <c r="O286" s="114">
        <f t="shared" si="58"/>
        <v>0</v>
      </c>
      <c r="P286" s="208"/>
    </row>
    <row r="287" spans="1:16" x14ac:dyDescent="0.25">
      <c r="A287" s="323"/>
      <c r="B287" s="324" t="s">
        <v>279</v>
      </c>
      <c r="C287" s="389">
        <f>SUM(C284,C271,C233,C198,C190,C176,C78,C56)</f>
        <v>40365</v>
      </c>
      <c r="D287" s="326">
        <f>SUM(D284,D271,D233,D198,D190,D176,D78,D56)</f>
        <v>40366</v>
      </c>
      <c r="E287" s="327">
        <f>SUM(E284,E271,E233,E198,E190,E176,E78,E56)</f>
        <v>-1</v>
      </c>
      <c r="F287" s="140">
        <f t="shared" si="37"/>
        <v>40365</v>
      </c>
      <c r="G287" s="326">
        <f>SUM(G284,G271,G233,G198,G190,G176,G78,G56)</f>
        <v>0</v>
      </c>
      <c r="H287" s="328">
        <f>SUM(H284,H271,H233,H198,H190,H176,H78,H56)</f>
        <v>0</v>
      </c>
      <c r="I287" s="329">
        <f t="shared" si="38"/>
        <v>0</v>
      </c>
      <c r="J287" s="326">
        <f t="shared" ref="J287" si="59">SUM(J284,J271,J233,J198,J190,J176,J78,J56)</f>
        <v>0</v>
      </c>
      <c r="K287" s="328">
        <f>SUM(K284,K271,K233,K198,K190,K176,K78,K56)</f>
        <v>0</v>
      </c>
      <c r="L287" s="329">
        <f t="shared" si="39"/>
        <v>0</v>
      </c>
      <c r="M287" s="134">
        <f>SUM(M284,M271,M233,M198,M190,M176,M78,M56)</f>
        <v>0</v>
      </c>
      <c r="N287" s="126">
        <f>SUM(N284,N271,N233,N198,N190,N176,N78,N56)</f>
        <v>0</v>
      </c>
      <c r="O287" s="284">
        <f t="shared" si="58"/>
        <v>0</v>
      </c>
      <c r="P287" s="285"/>
    </row>
    <row r="288" spans="1:16" hidden="1" x14ac:dyDescent="0.25">
      <c r="A288" s="349" t="s">
        <v>280</v>
      </c>
      <c r="B288" s="350"/>
      <c r="C288" s="390">
        <f t="shared" ref="C288" si="60">F288+I288+L288+O288</f>
        <v>0</v>
      </c>
      <c r="D288" s="331">
        <f>SUM(D28,D29,D45)-D54</f>
        <v>0</v>
      </c>
      <c r="E288" s="332">
        <f>SUM(E28,E29,E45)-E54</f>
        <v>0</v>
      </c>
      <c r="F288" s="333">
        <f t="shared" si="37"/>
        <v>0</v>
      </c>
      <c r="G288" s="331">
        <f>SUM(G28,G29,G45)-G54</f>
        <v>0</v>
      </c>
      <c r="H288" s="334">
        <f>SUM(H28,H29,H45)-H54</f>
        <v>0</v>
      </c>
      <c r="I288" s="335">
        <f t="shared" si="38"/>
        <v>0</v>
      </c>
      <c r="J288" s="331">
        <f>(J30+J46)-J54</f>
        <v>0</v>
      </c>
      <c r="K288" s="334">
        <f>(K30+K46)-K54</f>
        <v>0</v>
      </c>
      <c r="L288" s="335">
        <f t="shared" si="39"/>
        <v>0</v>
      </c>
      <c r="M288" s="330">
        <f>M48-M54</f>
        <v>0</v>
      </c>
      <c r="N288" s="332">
        <f>N48-N54</f>
        <v>0</v>
      </c>
      <c r="O288" s="335">
        <f t="shared" si="58"/>
        <v>0</v>
      </c>
      <c r="P288" s="336"/>
    </row>
    <row r="289" spans="1:17" s="20" customFormat="1" hidden="1" x14ac:dyDescent="0.25">
      <c r="A289" s="349" t="s">
        <v>281</v>
      </c>
      <c r="B289" s="350"/>
      <c r="C289" s="390">
        <f>SUM(C290,C291)-C298+C299</f>
        <v>0</v>
      </c>
      <c r="D289" s="331">
        <f>SUM(D290,D291)-D298+D299</f>
        <v>0</v>
      </c>
      <c r="E289" s="332">
        <f>SUM(E290,E291)-E298+E299</f>
        <v>0</v>
      </c>
      <c r="F289" s="333">
        <f t="shared" si="37"/>
        <v>0</v>
      </c>
      <c r="G289" s="331">
        <f>SUM(G290,G291)-G298+G299</f>
        <v>0</v>
      </c>
      <c r="H289" s="334">
        <f>SUM(H290,H291)-H298+H299</f>
        <v>0</v>
      </c>
      <c r="I289" s="335">
        <f t="shared" si="38"/>
        <v>0</v>
      </c>
      <c r="J289" s="331">
        <f t="shared" ref="J289" si="61">SUM(J290,J291)-J298+J299</f>
        <v>0</v>
      </c>
      <c r="K289" s="334">
        <f>SUM(K290,K291)-K298+K299</f>
        <v>0</v>
      </c>
      <c r="L289" s="335">
        <f t="shared" si="39"/>
        <v>0</v>
      </c>
      <c r="M289" s="330">
        <f>SUM(M290,M291)-M298+M299</f>
        <v>0</v>
      </c>
      <c r="N289" s="332">
        <f>SUM(N290,N291)-N298+N299</f>
        <v>0</v>
      </c>
      <c r="O289" s="335">
        <f t="shared" si="58"/>
        <v>0</v>
      </c>
      <c r="P289" s="336"/>
    </row>
    <row r="290" spans="1:17" s="20" customFormat="1" hidden="1" x14ac:dyDescent="0.25">
      <c r="A290" s="338" t="s">
        <v>282</v>
      </c>
      <c r="B290" s="338" t="s">
        <v>283</v>
      </c>
      <c r="C290" s="390">
        <f>C25-C284</f>
        <v>0</v>
      </c>
      <c r="D290" s="331">
        <f>D25-D284</f>
        <v>0</v>
      </c>
      <c r="E290" s="332">
        <f>E25-E284</f>
        <v>0</v>
      </c>
      <c r="F290" s="333">
        <f t="shared" si="37"/>
        <v>0</v>
      </c>
      <c r="G290" s="331">
        <f>G25-G284</f>
        <v>0</v>
      </c>
      <c r="H290" s="334">
        <f>H25-H284</f>
        <v>0</v>
      </c>
      <c r="I290" s="335">
        <f t="shared" si="38"/>
        <v>0</v>
      </c>
      <c r="J290" s="331">
        <f t="shared" ref="J290" si="62">J25-J284</f>
        <v>0</v>
      </c>
      <c r="K290" s="334">
        <f>K25-K284</f>
        <v>0</v>
      </c>
      <c r="L290" s="335">
        <f t="shared" si="39"/>
        <v>0</v>
      </c>
      <c r="M290" s="330">
        <f>M25-M284</f>
        <v>0</v>
      </c>
      <c r="N290" s="332">
        <f>N25-N284</f>
        <v>0</v>
      </c>
      <c r="O290" s="335">
        <f t="shared" si="58"/>
        <v>0</v>
      </c>
      <c r="P290" s="336"/>
    </row>
    <row r="291" spans="1:17" s="20" customFormat="1" hidden="1" x14ac:dyDescent="0.25">
      <c r="A291" s="339" t="s">
        <v>284</v>
      </c>
      <c r="B291" s="339" t="s">
        <v>285</v>
      </c>
      <c r="C291" s="390">
        <f>SUM(C292,C294,C296)-SUM(C293,C295,C297)</f>
        <v>0</v>
      </c>
      <c r="D291" s="331">
        <f>SUM(D292,D294,D296)-SUM(D293,D295,D297)</f>
        <v>0</v>
      </c>
      <c r="E291" s="332">
        <f t="shared" ref="E291" si="63">SUM(E292,E294,E296)-SUM(E293,E295,E297)</f>
        <v>0</v>
      </c>
      <c r="F291" s="333">
        <f t="shared" si="37"/>
        <v>0</v>
      </c>
      <c r="G291" s="331">
        <f t="shared" ref="G291:H291" si="64">SUM(G292,G294,G296)-SUM(G293,G295,G297)</f>
        <v>0</v>
      </c>
      <c r="H291" s="334">
        <f t="shared" si="64"/>
        <v>0</v>
      </c>
      <c r="I291" s="335">
        <f t="shared" si="38"/>
        <v>0</v>
      </c>
      <c r="J291" s="331">
        <f t="shared" ref="J291:K291" si="65">SUM(J292,J294,J296)-SUM(J293,J295,J297)</f>
        <v>0</v>
      </c>
      <c r="K291" s="334">
        <f t="shared" si="65"/>
        <v>0</v>
      </c>
      <c r="L291" s="335">
        <f t="shared" si="39"/>
        <v>0</v>
      </c>
      <c r="M291" s="330">
        <f t="shared" ref="M291:N291" si="66">SUM(M292,M294,M296)-SUM(M293,M295,M297)</f>
        <v>0</v>
      </c>
      <c r="N291" s="332">
        <f t="shared" si="66"/>
        <v>0</v>
      </c>
      <c r="O291" s="335">
        <f t="shared" si="58"/>
        <v>0</v>
      </c>
      <c r="P291" s="336"/>
    </row>
    <row r="292" spans="1:17" s="20" customFormat="1" hidden="1" x14ac:dyDescent="0.25">
      <c r="A292" s="151" t="s">
        <v>286</v>
      </c>
      <c r="B292" s="81" t="s">
        <v>287</v>
      </c>
      <c r="C292" s="322">
        <f t="shared" ref="C292:C299" si="67">F292+I292+L292+O292</f>
        <v>0</v>
      </c>
      <c r="D292" s="242"/>
      <c r="E292" s="66"/>
      <c r="F292" s="143">
        <f t="shared" si="37"/>
        <v>0</v>
      </c>
      <c r="G292" s="242"/>
      <c r="H292" s="243"/>
      <c r="I292" s="244">
        <f t="shared" si="38"/>
        <v>0</v>
      </c>
      <c r="J292" s="242"/>
      <c r="K292" s="243"/>
      <c r="L292" s="244">
        <f t="shared" si="39"/>
        <v>0</v>
      </c>
      <c r="M292" s="180"/>
      <c r="N292" s="66"/>
      <c r="O292" s="244">
        <f t="shared" si="58"/>
        <v>0</v>
      </c>
      <c r="P292" s="246"/>
    </row>
    <row r="293" spans="1:17" ht="24" hidden="1" x14ac:dyDescent="0.25">
      <c r="A293" s="144" t="s">
        <v>288</v>
      </c>
      <c r="B293" s="35" t="s">
        <v>289</v>
      </c>
      <c r="C293" s="311">
        <f t="shared" si="67"/>
        <v>0</v>
      </c>
      <c r="D293" s="237"/>
      <c r="E293" s="60"/>
      <c r="F293" s="145">
        <f t="shared" si="37"/>
        <v>0</v>
      </c>
      <c r="G293" s="237"/>
      <c r="H293" s="238"/>
      <c r="I293" s="110">
        <f t="shared" si="38"/>
        <v>0</v>
      </c>
      <c r="J293" s="237"/>
      <c r="K293" s="238"/>
      <c r="L293" s="110">
        <f t="shared" si="39"/>
        <v>0</v>
      </c>
      <c r="M293" s="121"/>
      <c r="N293" s="60"/>
      <c r="O293" s="110">
        <f t="shared" si="58"/>
        <v>0</v>
      </c>
      <c r="P293" s="213"/>
    </row>
    <row r="294" spans="1:17" hidden="1" x14ac:dyDescent="0.25">
      <c r="A294" s="144" t="s">
        <v>290</v>
      </c>
      <c r="B294" s="35" t="s">
        <v>291</v>
      </c>
      <c r="C294" s="311">
        <f t="shared" si="67"/>
        <v>0</v>
      </c>
      <c r="D294" s="237"/>
      <c r="E294" s="60"/>
      <c r="F294" s="145">
        <f t="shared" si="37"/>
        <v>0</v>
      </c>
      <c r="G294" s="237"/>
      <c r="H294" s="238"/>
      <c r="I294" s="110">
        <f t="shared" si="38"/>
        <v>0</v>
      </c>
      <c r="J294" s="237"/>
      <c r="K294" s="238"/>
      <c r="L294" s="110">
        <f t="shared" si="39"/>
        <v>0</v>
      </c>
      <c r="M294" s="121"/>
      <c r="N294" s="60"/>
      <c r="O294" s="110">
        <f t="shared" si="58"/>
        <v>0</v>
      </c>
      <c r="P294" s="213"/>
    </row>
    <row r="295" spans="1:17" ht="24" hidden="1" x14ac:dyDescent="0.25">
      <c r="A295" s="144" t="s">
        <v>292</v>
      </c>
      <c r="B295" s="35" t="s">
        <v>293</v>
      </c>
      <c r="C295" s="311">
        <f t="shared" si="67"/>
        <v>0</v>
      </c>
      <c r="D295" s="237"/>
      <c r="E295" s="60"/>
      <c r="F295" s="145">
        <f t="shared" si="37"/>
        <v>0</v>
      </c>
      <c r="G295" s="237"/>
      <c r="H295" s="238"/>
      <c r="I295" s="110">
        <f t="shared" si="38"/>
        <v>0</v>
      </c>
      <c r="J295" s="237"/>
      <c r="K295" s="238"/>
      <c r="L295" s="110">
        <f t="shared" si="39"/>
        <v>0</v>
      </c>
      <c r="M295" s="121"/>
      <c r="N295" s="60"/>
      <c r="O295" s="110">
        <f t="shared" si="58"/>
        <v>0</v>
      </c>
      <c r="P295" s="213"/>
    </row>
    <row r="296" spans="1:17" hidden="1" x14ac:dyDescent="0.25">
      <c r="A296" s="144" t="s">
        <v>294</v>
      </c>
      <c r="B296" s="35" t="s">
        <v>295</v>
      </c>
      <c r="C296" s="311">
        <f t="shared" si="67"/>
        <v>0</v>
      </c>
      <c r="D296" s="237"/>
      <c r="E296" s="60"/>
      <c r="F296" s="145">
        <f t="shared" si="37"/>
        <v>0</v>
      </c>
      <c r="G296" s="237"/>
      <c r="H296" s="238"/>
      <c r="I296" s="110">
        <f t="shared" si="38"/>
        <v>0</v>
      </c>
      <c r="J296" s="237"/>
      <c r="K296" s="238"/>
      <c r="L296" s="110">
        <f t="shared" si="39"/>
        <v>0</v>
      </c>
      <c r="M296" s="121"/>
      <c r="N296" s="60"/>
      <c r="O296" s="110">
        <f t="shared" si="58"/>
        <v>0</v>
      </c>
      <c r="P296" s="213"/>
    </row>
    <row r="297" spans="1:17" ht="24" hidden="1" x14ac:dyDescent="0.25">
      <c r="A297" s="152" t="s">
        <v>296</v>
      </c>
      <c r="B297" s="153" t="s">
        <v>297</v>
      </c>
      <c r="C297" s="386">
        <f t="shared" si="67"/>
        <v>0</v>
      </c>
      <c r="D297" s="302"/>
      <c r="E297" s="123"/>
      <c r="F297" s="139">
        <f t="shared" si="37"/>
        <v>0</v>
      </c>
      <c r="G297" s="302"/>
      <c r="H297" s="303"/>
      <c r="I297" s="300">
        <f t="shared" si="38"/>
        <v>0</v>
      </c>
      <c r="J297" s="302"/>
      <c r="K297" s="303"/>
      <c r="L297" s="300">
        <f t="shared" si="39"/>
        <v>0</v>
      </c>
      <c r="M297" s="124"/>
      <c r="N297" s="123"/>
      <c r="O297" s="300">
        <f t="shared" si="58"/>
        <v>0</v>
      </c>
      <c r="P297" s="301"/>
    </row>
    <row r="298" spans="1:17" hidden="1" x14ac:dyDescent="0.25">
      <c r="A298" s="339" t="s">
        <v>298</v>
      </c>
      <c r="B298" s="339" t="s">
        <v>299</v>
      </c>
      <c r="C298" s="390">
        <f t="shared" si="67"/>
        <v>0</v>
      </c>
      <c r="D298" s="341"/>
      <c r="E298" s="342"/>
      <c r="F298" s="333">
        <f t="shared" si="37"/>
        <v>0</v>
      </c>
      <c r="G298" s="341"/>
      <c r="H298" s="343"/>
      <c r="I298" s="335">
        <f t="shared" si="38"/>
        <v>0</v>
      </c>
      <c r="J298" s="341"/>
      <c r="K298" s="343"/>
      <c r="L298" s="335">
        <f t="shared" si="39"/>
        <v>0</v>
      </c>
      <c r="M298" s="344"/>
      <c r="N298" s="342"/>
      <c r="O298" s="335">
        <f t="shared" si="58"/>
        <v>0</v>
      </c>
      <c r="P298" s="336"/>
    </row>
    <row r="299" spans="1:17" s="20" customFormat="1" ht="48" hidden="1" x14ac:dyDescent="0.25">
      <c r="A299" s="339" t="s">
        <v>300</v>
      </c>
      <c r="B299" s="154" t="s">
        <v>301</v>
      </c>
      <c r="C299" s="391">
        <f t="shared" si="67"/>
        <v>0</v>
      </c>
      <c r="D299" s="345"/>
      <c r="E299" s="346"/>
      <c r="F299" s="162">
        <f t="shared" si="37"/>
        <v>0</v>
      </c>
      <c r="G299" s="341"/>
      <c r="H299" s="343"/>
      <c r="I299" s="335">
        <f t="shared" si="38"/>
        <v>0</v>
      </c>
      <c r="J299" s="341"/>
      <c r="K299" s="343"/>
      <c r="L299" s="335">
        <f t="shared" si="39"/>
        <v>0</v>
      </c>
      <c r="M299" s="344"/>
      <c r="N299" s="342"/>
      <c r="O299" s="335">
        <f t="shared" si="58"/>
        <v>0</v>
      </c>
      <c r="P299" s="336"/>
    </row>
    <row r="300" spans="1:17" s="20" customFormat="1" x14ac:dyDescent="0.25">
      <c r="A300" s="347" t="s">
        <v>306</v>
      </c>
      <c r="B300" s="156"/>
      <c r="C300" s="156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348"/>
      <c r="Q300" s="18"/>
    </row>
    <row r="301" spans="1:17" ht="12.75" thickBot="1" x14ac:dyDescent="0.3">
      <c r="A301" s="352"/>
      <c r="B301" s="353"/>
      <c r="C301" s="353"/>
      <c r="D301" s="353"/>
      <c r="E301" s="353"/>
      <c r="F301" s="353"/>
      <c r="G301" s="353"/>
      <c r="H301" s="353"/>
      <c r="I301" s="353"/>
      <c r="J301" s="353"/>
      <c r="K301" s="353"/>
      <c r="L301" s="353"/>
      <c r="M301" s="353"/>
      <c r="N301" s="353"/>
      <c r="O301" s="353"/>
      <c r="P301" s="354"/>
      <c r="Q301" s="369"/>
    </row>
    <row r="302" spans="1:1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</sheetData>
  <sheetProtection algorithmName="SHA-512" hashValue="ytwXpcYZV1jQ45z4nhLQTyh3Uh9BVVFzZ4fX8UKxc8B/XQ2tDPwyyCZ3UaZJz3cayc7OlfrRuRTvJ4Rywalqfw==" saltValue="XmNi4Yp3aDJKdh9SnCcVSw==" spinCount="100000" sheet="1" objects="1" scenarios="1" formatCells="0" formatColumns="0" formatRows="0"/>
  <autoFilter ref="A22:P300">
    <filterColumn colId="2">
      <filters>
        <filter val="40 365"/>
      </filters>
    </filterColumn>
  </autoFilter>
  <mergeCells count="31">
    <mergeCell ref="J20:J21"/>
    <mergeCell ref="K20:K21"/>
    <mergeCell ref="L20:L21"/>
    <mergeCell ref="C17:P17"/>
    <mergeCell ref="C18:P18"/>
    <mergeCell ref="A19:A21"/>
    <mergeCell ref="B19:B21"/>
    <mergeCell ref="C19:O19"/>
    <mergeCell ref="P19:P21"/>
    <mergeCell ref="C20:C21"/>
    <mergeCell ref="D20:D21"/>
    <mergeCell ref="E20:E21"/>
    <mergeCell ref="F20:F21"/>
    <mergeCell ref="M20:M21"/>
    <mergeCell ref="N20:N21"/>
    <mergeCell ref="O20:O21"/>
    <mergeCell ref="G20:G21"/>
    <mergeCell ref="H20:H21"/>
    <mergeCell ref="I20:I21"/>
    <mergeCell ref="C16:P16"/>
    <mergeCell ref="A3:P3"/>
    <mergeCell ref="A4:P4"/>
    <mergeCell ref="C6:P6"/>
    <mergeCell ref="C7:P7"/>
    <mergeCell ref="C8:P8"/>
    <mergeCell ref="C9:P9"/>
    <mergeCell ref="C10:P10"/>
    <mergeCell ref="C11:P11"/>
    <mergeCell ref="C13:P13"/>
    <mergeCell ref="C14:P14"/>
    <mergeCell ref="C15:P15"/>
  </mergeCells>
  <pageMargins left="0.98425196850393704" right="0.39370078740157483" top="0.39370078740157483" bottom="0.39370078740157483" header="0.23622047244094491" footer="0.23622047244094491"/>
  <pageSetup paperSize="9" scale="70" fitToHeight="0" orientation="portrait" r:id="rId1"/>
  <headerFooter differentFirst="1">
    <oddFooter>&amp;L&amp;"Times New Roman,Regular"&amp;9&amp;D; &amp;T&amp;R&amp;"Times New Roman,Regular"&amp;9&amp;P (&amp;N)</oddFooter>
    <firstHeader>&amp;R&amp;"Times New Roman,Regular"&amp;9   98.pielikums Jūrmalas pilsētas domes 
2016.gada 10.marta saistošajiem noteikumiem Nr.6
(protokols Nr.3, 5.punkts)</firstHeader>
    <firstFooter>&amp;L&amp;9&amp;D; &amp;T&amp;R&amp;9&amp;P (&amp;N)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38"/>
  <sheetViews>
    <sheetView view="pageLayout" zoomScaleNormal="100" workbookViewId="0">
      <selection activeCell="M10" sqref="M10"/>
    </sheetView>
  </sheetViews>
  <sheetFormatPr defaultRowHeight="15" outlineLevelCol="1" x14ac:dyDescent="0.25"/>
  <cols>
    <col min="1" max="1" width="6.140625" style="601" customWidth="1"/>
    <col min="2" max="2" width="17.28515625" style="601" customWidth="1"/>
    <col min="3" max="3" width="16.7109375" style="601" customWidth="1"/>
    <col min="4" max="4" width="10.5703125" style="601" customWidth="1"/>
    <col min="5" max="5" width="11.5703125" style="601" hidden="1" customWidth="1" outlineLevel="1"/>
    <col min="6" max="6" width="9.7109375" style="601" hidden="1" customWidth="1" outlineLevel="1"/>
    <col min="7" max="7" width="12" style="601" customWidth="1" collapsed="1"/>
    <col min="8" max="8" width="27.5703125" style="601" hidden="1" customWidth="1" outlineLevel="1"/>
    <col min="9" max="9" width="9.7109375" style="601" customWidth="1" collapsed="1"/>
  </cols>
  <sheetData>
    <row r="1" spans="1:9" x14ac:dyDescent="0.25">
      <c r="I1" s="602" t="s">
        <v>380</v>
      </c>
    </row>
    <row r="2" spans="1:9" x14ac:dyDescent="0.25">
      <c r="I2" s="602" t="s">
        <v>381</v>
      </c>
    </row>
    <row r="3" spans="1:9" x14ac:dyDescent="0.25">
      <c r="I3" s="602" t="s">
        <v>382</v>
      </c>
    </row>
    <row r="4" spans="1:9" x14ac:dyDescent="0.25">
      <c r="A4" s="601" t="s">
        <v>383</v>
      </c>
      <c r="B4" s="603"/>
      <c r="C4" s="603"/>
      <c r="D4" s="603"/>
      <c r="E4" s="603"/>
      <c r="F4" s="603"/>
      <c r="G4" s="603"/>
      <c r="H4" s="603"/>
      <c r="I4" s="603"/>
    </row>
    <row r="5" spans="1:9" x14ac:dyDescent="0.25">
      <c r="A5" s="794" t="s">
        <v>384</v>
      </c>
      <c r="B5" s="794"/>
      <c r="C5" s="603"/>
      <c r="D5" s="603"/>
      <c r="E5" s="603"/>
      <c r="F5" s="603"/>
      <c r="G5" s="603"/>
      <c r="H5" s="603"/>
      <c r="I5" s="603"/>
    </row>
    <row r="6" spans="1:9" ht="15.75" x14ac:dyDescent="0.25">
      <c r="A6" s="795" t="s">
        <v>385</v>
      </c>
      <c r="B6" s="795"/>
      <c r="C6" s="795"/>
      <c r="D6" s="795"/>
      <c r="E6" s="795"/>
      <c r="F6" s="795"/>
      <c r="G6" s="795"/>
      <c r="H6" s="795"/>
      <c r="I6" s="795"/>
    </row>
    <row r="7" spans="1:9" ht="15.75" x14ac:dyDescent="0.25">
      <c r="A7" s="604"/>
      <c r="B7" s="604"/>
      <c r="C7" s="604"/>
      <c r="D7" s="604"/>
      <c r="E7" s="604"/>
      <c r="F7" s="604"/>
      <c r="G7" s="604"/>
      <c r="H7" s="604"/>
      <c r="I7" s="604"/>
    </row>
    <row r="8" spans="1:9" ht="15.75" x14ac:dyDescent="0.25">
      <c r="A8" s="794" t="s">
        <v>386</v>
      </c>
      <c r="B8" s="794"/>
      <c r="C8" s="605" t="s">
        <v>387</v>
      </c>
      <c r="D8" s="605"/>
      <c r="E8" s="605"/>
      <c r="F8" s="605"/>
      <c r="G8" s="605"/>
      <c r="H8" s="605"/>
      <c r="I8" s="605"/>
    </row>
    <row r="9" spans="1:9" x14ac:dyDescent="0.25">
      <c r="A9" s="606"/>
      <c r="B9" s="606"/>
      <c r="C9" s="607"/>
      <c r="D9" s="607"/>
      <c r="E9" s="607"/>
      <c r="F9" s="607"/>
      <c r="G9" s="607"/>
      <c r="H9" s="607"/>
      <c r="I9" s="607"/>
    </row>
    <row r="10" spans="1:9" x14ac:dyDescent="0.25">
      <c r="A10" s="794" t="s">
        <v>388</v>
      </c>
      <c r="B10" s="794"/>
      <c r="C10" s="796" t="s">
        <v>389</v>
      </c>
      <c r="D10" s="796"/>
      <c r="E10" s="796"/>
      <c r="F10" s="796"/>
      <c r="G10" s="796"/>
      <c r="H10" s="796"/>
      <c r="I10" s="796"/>
    </row>
    <row r="11" spans="1:9" x14ac:dyDescent="0.25">
      <c r="A11" s="794" t="s">
        <v>390</v>
      </c>
      <c r="B11" s="794"/>
      <c r="C11" s="797" t="s">
        <v>391</v>
      </c>
      <c r="D11" s="797"/>
      <c r="E11" s="797"/>
      <c r="F11" s="797"/>
      <c r="G11" s="797"/>
      <c r="H11" s="797"/>
      <c r="I11" s="797"/>
    </row>
    <row r="12" spans="1:9" ht="48" x14ac:dyDescent="0.25">
      <c r="A12" s="608" t="s">
        <v>392</v>
      </c>
      <c r="B12" s="798" t="s">
        <v>393</v>
      </c>
      <c r="C12" s="798"/>
      <c r="D12" s="608" t="s">
        <v>394</v>
      </c>
      <c r="E12" s="609" t="s">
        <v>395</v>
      </c>
      <c r="F12" s="610" t="s">
        <v>396</v>
      </c>
      <c r="G12" s="610" t="s">
        <v>397</v>
      </c>
      <c r="H12" s="609" t="s">
        <v>309</v>
      </c>
      <c r="I12" s="608" t="s">
        <v>398</v>
      </c>
    </row>
    <row r="13" spans="1:9" x14ac:dyDescent="0.25">
      <c r="A13" s="799" t="s">
        <v>399</v>
      </c>
      <c r="B13" s="799"/>
      <c r="C13" s="799"/>
      <c r="D13" s="611"/>
      <c r="E13" s="611">
        <f>SUM(E14:E16)</f>
        <v>100957</v>
      </c>
      <c r="F13" s="611">
        <f t="shared" ref="F13:G13" si="0">SUM(F14:F16)</f>
        <v>0</v>
      </c>
      <c r="G13" s="611">
        <f t="shared" si="0"/>
        <v>100957</v>
      </c>
      <c r="H13" s="611"/>
      <c r="I13" s="612"/>
    </row>
    <row r="14" spans="1:9" x14ac:dyDescent="0.25">
      <c r="A14" s="801">
        <v>1</v>
      </c>
      <c r="B14" s="802" t="s">
        <v>400</v>
      </c>
      <c r="C14" s="802"/>
      <c r="D14" s="613">
        <v>5250</v>
      </c>
      <c r="E14" s="614">
        <f>28000+19711+3200+26947</f>
        <v>77858</v>
      </c>
      <c r="F14" s="614"/>
      <c r="G14" s="614">
        <f>E14+F14</f>
        <v>77858</v>
      </c>
      <c r="H14" s="614"/>
      <c r="I14" s="615"/>
    </row>
    <row r="15" spans="1:9" x14ac:dyDescent="0.25">
      <c r="A15" s="801"/>
      <c r="B15" s="802"/>
      <c r="C15" s="802"/>
      <c r="D15" s="613">
        <v>5232</v>
      </c>
      <c r="E15" s="614">
        <v>12000</v>
      </c>
      <c r="F15" s="614"/>
      <c r="G15" s="614">
        <f t="shared" ref="G15:G16" si="1">E15+F15</f>
        <v>12000</v>
      </c>
      <c r="H15" s="614"/>
      <c r="I15" s="615"/>
    </row>
    <row r="16" spans="1:9" x14ac:dyDescent="0.25">
      <c r="A16" s="801"/>
      <c r="B16" s="802"/>
      <c r="C16" s="802"/>
      <c r="D16" s="613">
        <v>2241</v>
      </c>
      <c r="E16" s="614">
        <f>2099+1500+7500</f>
        <v>11099</v>
      </c>
      <c r="F16" s="614"/>
      <c r="G16" s="614">
        <f t="shared" si="1"/>
        <v>11099</v>
      </c>
      <c r="H16" s="614"/>
      <c r="I16" s="615"/>
    </row>
    <row r="17" spans="1:9" ht="9" customHeight="1" x14ac:dyDescent="0.25">
      <c r="A17" s="616"/>
      <c r="B17" s="617"/>
      <c r="C17" s="617"/>
      <c r="D17" s="618"/>
      <c r="E17" s="618"/>
      <c r="F17" s="618"/>
      <c r="G17" s="618"/>
      <c r="H17" s="618"/>
      <c r="I17" s="618"/>
    </row>
    <row r="18" spans="1:9" x14ac:dyDescent="0.25">
      <c r="A18" s="794" t="s">
        <v>388</v>
      </c>
      <c r="B18" s="794"/>
      <c r="C18" s="796" t="s">
        <v>401</v>
      </c>
      <c r="D18" s="796"/>
      <c r="E18" s="796"/>
      <c r="F18" s="796"/>
      <c r="G18" s="796"/>
      <c r="H18" s="796"/>
      <c r="I18" s="796"/>
    </row>
    <row r="19" spans="1:9" x14ac:dyDescent="0.25">
      <c r="A19" s="794" t="s">
        <v>390</v>
      </c>
      <c r="B19" s="794"/>
      <c r="C19" s="797" t="s">
        <v>402</v>
      </c>
      <c r="D19" s="797"/>
      <c r="E19" s="797"/>
      <c r="F19" s="797"/>
      <c r="G19" s="797"/>
      <c r="H19" s="797"/>
      <c r="I19" s="797"/>
    </row>
    <row r="20" spans="1:9" ht="48" x14ac:dyDescent="0.25">
      <c r="A20" s="608" t="s">
        <v>392</v>
      </c>
      <c r="B20" s="798" t="s">
        <v>393</v>
      </c>
      <c r="C20" s="798"/>
      <c r="D20" s="608" t="s">
        <v>394</v>
      </c>
      <c r="E20" s="609" t="s">
        <v>395</v>
      </c>
      <c r="F20" s="610" t="s">
        <v>396</v>
      </c>
      <c r="G20" s="610" t="s">
        <v>397</v>
      </c>
      <c r="H20" s="609" t="s">
        <v>309</v>
      </c>
      <c r="I20" s="608" t="s">
        <v>398</v>
      </c>
    </row>
    <row r="21" spans="1:9" x14ac:dyDescent="0.25">
      <c r="A21" s="799" t="s">
        <v>399</v>
      </c>
      <c r="B21" s="799"/>
      <c r="C21" s="799"/>
      <c r="D21" s="611"/>
      <c r="E21" s="611">
        <f>SUM(E22:E23)</f>
        <v>20050</v>
      </c>
      <c r="F21" s="611">
        <f t="shared" ref="F21:G21" si="2">SUM(F22:F23)</f>
        <v>0</v>
      </c>
      <c r="G21" s="611">
        <f t="shared" si="2"/>
        <v>20050</v>
      </c>
      <c r="H21" s="611"/>
      <c r="I21" s="615" t="s">
        <v>403</v>
      </c>
    </row>
    <row r="22" spans="1:9" x14ac:dyDescent="0.25">
      <c r="A22" s="619">
        <v>1</v>
      </c>
      <c r="B22" s="800" t="s">
        <v>404</v>
      </c>
      <c r="C22" s="800"/>
      <c r="D22" s="613">
        <v>5250</v>
      </c>
      <c r="E22" s="614">
        <v>5050</v>
      </c>
      <c r="F22" s="614"/>
      <c r="G22" s="614">
        <f t="shared" ref="G22:G23" si="3">E22+F22</f>
        <v>5050</v>
      </c>
      <c r="H22" s="614"/>
      <c r="I22" s="615"/>
    </row>
    <row r="23" spans="1:9" x14ac:dyDescent="0.25">
      <c r="A23" s="619">
        <v>2</v>
      </c>
      <c r="B23" s="800" t="s">
        <v>405</v>
      </c>
      <c r="C23" s="800"/>
      <c r="D23" s="613">
        <v>5240</v>
      </c>
      <c r="E23" s="614">
        <v>15000</v>
      </c>
      <c r="F23" s="614"/>
      <c r="G23" s="614">
        <f t="shared" si="3"/>
        <v>15000</v>
      </c>
      <c r="H23" s="614"/>
      <c r="I23" s="615"/>
    </row>
    <row r="24" spans="1:9" ht="8.25" customHeight="1" x14ac:dyDescent="0.25">
      <c r="A24" s="620"/>
      <c r="B24" s="621"/>
      <c r="C24" s="621"/>
      <c r="D24" s="622"/>
      <c r="E24" s="623"/>
      <c r="F24" s="623"/>
      <c r="G24" s="623"/>
      <c r="H24" s="623"/>
      <c r="I24" s="624"/>
    </row>
    <row r="25" spans="1:9" x14ac:dyDescent="0.25">
      <c r="A25" s="794" t="s">
        <v>388</v>
      </c>
      <c r="B25" s="794"/>
      <c r="C25" s="794" t="s">
        <v>406</v>
      </c>
      <c r="D25" s="794"/>
      <c r="E25" s="794"/>
      <c r="F25" s="794"/>
      <c r="G25" s="794"/>
      <c r="H25" s="794"/>
      <c r="I25" s="794"/>
    </row>
    <row r="26" spans="1:9" x14ac:dyDescent="0.25">
      <c r="A26" s="794" t="s">
        <v>390</v>
      </c>
      <c r="B26" s="794"/>
      <c r="C26" s="797" t="s">
        <v>407</v>
      </c>
      <c r="D26" s="797"/>
      <c r="E26" s="797"/>
      <c r="F26" s="797"/>
      <c r="G26" s="797"/>
      <c r="H26" s="797"/>
      <c r="I26" s="797"/>
    </row>
    <row r="27" spans="1:9" ht="48" x14ac:dyDescent="0.25">
      <c r="A27" s="608" t="s">
        <v>392</v>
      </c>
      <c r="B27" s="798" t="s">
        <v>393</v>
      </c>
      <c r="C27" s="798"/>
      <c r="D27" s="608" t="s">
        <v>394</v>
      </c>
      <c r="E27" s="609" t="s">
        <v>395</v>
      </c>
      <c r="F27" s="610" t="s">
        <v>396</v>
      </c>
      <c r="G27" s="610" t="s">
        <v>397</v>
      </c>
      <c r="H27" s="609" t="s">
        <v>309</v>
      </c>
      <c r="I27" s="608" t="s">
        <v>398</v>
      </c>
    </row>
    <row r="28" spans="1:9" x14ac:dyDescent="0.25">
      <c r="A28" s="799" t="s">
        <v>399</v>
      </c>
      <c r="B28" s="799"/>
      <c r="C28" s="799"/>
      <c r="D28" s="611"/>
      <c r="E28" s="611">
        <f>SUM(E29)</f>
        <v>28000</v>
      </c>
      <c r="F28" s="611">
        <f t="shared" ref="F28:G28" si="4">SUM(F29)</f>
        <v>0</v>
      </c>
      <c r="G28" s="611">
        <f t="shared" si="4"/>
        <v>28000</v>
      </c>
      <c r="H28" s="611"/>
      <c r="I28" s="615" t="s">
        <v>408</v>
      </c>
    </row>
    <row r="29" spans="1:9" x14ac:dyDescent="0.25">
      <c r="A29" s="625">
        <v>1</v>
      </c>
      <c r="B29" s="803" t="s">
        <v>409</v>
      </c>
      <c r="C29" s="803"/>
      <c r="D29" s="613">
        <v>2244</v>
      </c>
      <c r="E29" s="614">
        <v>28000</v>
      </c>
      <c r="F29" s="614"/>
      <c r="G29" s="614">
        <f>E29+F29</f>
        <v>28000</v>
      </c>
      <c r="H29" s="614"/>
      <c r="I29" s="614"/>
    </row>
    <row r="30" spans="1:9" ht="9" customHeight="1" x14ac:dyDescent="0.25">
      <c r="A30" s="620"/>
      <c r="B30" s="621"/>
      <c r="C30" s="621"/>
      <c r="D30" s="623"/>
      <c r="E30" s="623"/>
      <c r="F30" s="623"/>
      <c r="G30" s="623"/>
      <c r="H30" s="623"/>
      <c r="I30" s="623"/>
    </row>
    <row r="31" spans="1:9" x14ac:dyDescent="0.25">
      <c r="A31" s="794" t="s">
        <v>388</v>
      </c>
      <c r="B31" s="794"/>
      <c r="C31" s="603" t="s">
        <v>410</v>
      </c>
      <c r="D31" s="603"/>
      <c r="E31" s="603"/>
      <c r="F31" s="603"/>
      <c r="G31" s="603"/>
      <c r="H31" s="603"/>
      <c r="I31" s="603"/>
    </row>
    <row r="32" spans="1:9" x14ac:dyDescent="0.25">
      <c r="A32" s="794" t="s">
        <v>390</v>
      </c>
      <c r="B32" s="794"/>
      <c r="C32" s="797" t="s">
        <v>336</v>
      </c>
      <c r="D32" s="797"/>
      <c r="E32" s="797"/>
      <c r="F32" s="797"/>
      <c r="G32" s="797"/>
      <c r="H32" s="797"/>
      <c r="I32" s="797"/>
    </row>
    <row r="33" spans="1:9" ht="48" x14ac:dyDescent="0.25">
      <c r="A33" s="608" t="s">
        <v>392</v>
      </c>
      <c r="B33" s="798" t="s">
        <v>393</v>
      </c>
      <c r="C33" s="798"/>
      <c r="D33" s="608" t="s">
        <v>394</v>
      </c>
      <c r="E33" s="609" t="s">
        <v>395</v>
      </c>
      <c r="F33" s="610" t="s">
        <v>396</v>
      </c>
      <c r="G33" s="610" t="s">
        <v>397</v>
      </c>
      <c r="H33" s="609" t="s">
        <v>309</v>
      </c>
      <c r="I33" s="608" t="s">
        <v>398</v>
      </c>
    </row>
    <row r="34" spans="1:9" x14ac:dyDescent="0.25">
      <c r="A34" s="799" t="s">
        <v>399</v>
      </c>
      <c r="B34" s="799"/>
      <c r="C34" s="799"/>
      <c r="D34" s="626"/>
      <c r="E34" s="626">
        <f>SUM(E35:E50)</f>
        <v>5467983</v>
      </c>
      <c r="F34" s="626">
        <f t="shared" ref="F34:G34" si="5">SUM(F35:F50)</f>
        <v>0</v>
      </c>
      <c r="G34" s="626">
        <f t="shared" si="5"/>
        <v>5467983</v>
      </c>
      <c r="H34" s="626"/>
      <c r="I34" s="627"/>
    </row>
    <row r="35" spans="1:9" ht="24.75" customHeight="1" x14ac:dyDescent="0.25">
      <c r="A35" s="628">
        <v>1</v>
      </c>
      <c r="B35" s="808" t="s">
        <v>411</v>
      </c>
      <c r="C35" s="809"/>
      <c r="D35" s="629">
        <v>5240</v>
      </c>
      <c r="E35" s="630">
        <v>248700</v>
      </c>
      <c r="F35" s="630"/>
      <c r="G35" s="630">
        <f t="shared" ref="G35:G50" si="6">E35+F35</f>
        <v>248700</v>
      </c>
      <c r="H35" s="630"/>
      <c r="I35" s="631" t="s">
        <v>412</v>
      </c>
    </row>
    <row r="36" spans="1:9" ht="34.5" customHeight="1" x14ac:dyDescent="0.25">
      <c r="A36" s="810">
        <v>2</v>
      </c>
      <c r="B36" s="804" t="s">
        <v>413</v>
      </c>
      <c r="C36" s="805"/>
      <c r="D36" s="629">
        <v>5240</v>
      </c>
      <c r="E36" s="632">
        <f>3413000</f>
        <v>3413000</v>
      </c>
      <c r="F36" s="632"/>
      <c r="G36" s="632">
        <f t="shared" si="6"/>
        <v>3413000</v>
      </c>
      <c r="H36" s="632"/>
      <c r="I36" s="631"/>
    </row>
    <row r="37" spans="1:9" x14ac:dyDescent="0.25">
      <c r="A37" s="811"/>
      <c r="B37" s="812"/>
      <c r="C37" s="813"/>
      <c r="D37" s="629">
        <v>5250</v>
      </c>
      <c r="E37" s="632">
        <v>1365000</v>
      </c>
      <c r="F37" s="632"/>
      <c r="G37" s="632">
        <f t="shared" si="6"/>
        <v>1365000</v>
      </c>
      <c r="H37" s="632"/>
      <c r="I37" s="631"/>
    </row>
    <row r="38" spans="1:9" x14ac:dyDescent="0.25">
      <c r="A38" s="625">
        <v>3</v>
      </c>
      <c r="B38" s="803" t="s">
        <v>414</v>
      </c>
      <c r="C38" s="803"/>
      <c r="D38" s="629">
        <v>5250</v>
      </c>
      <c r="E38" s="632">
        <v>7000</v>
      </c>
      <c r="F38" s="632"/>
      <c r="G38" s="632">
        <f t="shared" si="6"/>
        <v>7000</v>
      </c>
      <c r="H38" s="632"/>
      <c r="I38" s="631" t="s">
        <v>415</v>
      </c>
    </row>
    <row r="39" spans="1:9" ht="38.25" customHeight="1" x14ac:dyDescent="0.25">
      <c r="A39" s="628">
        <v>4</v>
      </c>
      <c r="B39" s="803" t="s">
        <v>416</v>
      </c>
      <c r="C39" s="803"/>
      <c r="D39" s="629">
        <v>5250</v>
      </c>
      <c r="E39" s="630">
        <v>43500</v>
      </c>
      <c r="F39" s="630"/>
      <c r="G39" s="630">
        <f t="shared" si="6"/>
        <v>43500</v>
      </c>
      <c r="H39" s="630"/>
      <c r="I39" s="631" t="s">
        <v>417</v>
      </c>
    </row>
    <row r="40" spans="1:9" ht="27" customHeight="1" x14ac:dyDescent="0.25">
      <c r="A40" s="810">
        <v>5</v>
      </c>
      <c r="B40" s="803" t="s">
        <v>418</v>
      </c>
      <c r="C40" s="803"/>
      <c r="D40" s="629">
        <v>5240</v>
      </c>
      <c r="E40" s="630">
        <v>50000</v>
      </c>
      <c r="F40" s="630"/>
      <c r="G40" s="630">
        <f t="shared" si="6"/>
        <v>50000</v>
      </c>
      <c r="H40" s="630"/>
      <c r="I40" s="631" t="s">
        <v>419</v>
      </c>
    </row>
    <row r="41" spans="1:9" ht="27" customHeight="1" x14ac:dyDescent="0.25">
      <c r="A41" s="814">
        <v>7.0813953488372103</v>
      </c>
      <c r="B41" s="803" t="s">
        <v>420</v>
      </c>
      <c r="C41" s="803"/>
      <c r="D41" s="629">
        <v>5240</v>
      </c>
      <c r="E41" s="630">
        <v>40000</v>
      </c>
      <c r="F41" s="630"/>
      <c r="G41" s="630">
        <f t="shared" si="6"/>
        <v>40000</v>
      </c>
      <c r="H41" s="630"/>
      <c r="I41" s="631" t="s">
        <v>419</v>
      </c>
    </row>
    <row r="42" spans="1:9" x14ac:dyDescent="0.25">
      <c r="A42" s="633">
        <v>6</v>
      </c>
      <c r="B42" s="803" t="s">
        <v>421</v>
      </c>
      <c r="C42" s="803"/>
      <c r="D42" s="629">
        <v>2241</v>
      </c>
      <c r="E42" s="630">
        <v>1900</v>
      </c>
      <c r="F42" s="630"/>
      <c r="G42" s="630">
        <f t="shared" si="6"/>
        <v>1900</v>
      </c>
      <c r="H42" s="630"/>
      <c r="I42" s="631" t="s">
        <v>417</v>
      </c>
    </row>
    <row r="43" spans="1:9" x14ac:dyDescent="0.25">
      <c r="A43" s="625">
        <v>7</v>
      </c>
      <c r="B43" s="803" t="s">
        <v>422</v>
      </c>
      <c r="C43" s="803"/>
      <c r="D43" s="629">
        <v>5250</v>
      </c>
      <c r="E43" s="630">
        <v>17300</v>
      </c>
      <c r="F43" s="630"/>
      <c r="G43" s="630">
        <f t="shared" si="6"/>
        <v>17300</v>
      </c>
      <c r="H43" s="630"/>
      <c r="I43" s="631" t="s">
        <v>415</v>
      </c>
    </row>
    <row r="44" spans="1:9" ht="38.25" customHeight="1" x14ac:dyDescent="0.25">
      <c r="A44" s="633">
        <v>8</v>
      </c>
      <c r="B44" s="804" t="s">
        <v>423</v>
      </c>
      <c r="C44" s="805"/>
      <c r="D44" s="629">
        <v>5240</v>
      </c>
      <c r="E44" s="630">
        <v>52842</v>
      </c>
      <c r="F44" s="630"/>
      <c r="G44" s="630">
        <f t="shared" si="6"/>
        <v>52842</v>
      </c>
      <c r="H44" s="630"/>
      <c r="I44" s="631"/>
    </row>
    <row r="45" spans="1:9" x14ac:dyDescent="0.25">
      <c r="A45" s="628">
        <v>9</v>
      </c>
      <c r="B45" s="806" t="s">
        <v>424</v>
      </c>
      <c r="C45" s="807"/>
      <c r="D45" s="629">
        <v>5250</v>
      </c>
      <c r="E45" s="630">
        <v>100000</v>
      </c>
      <c r="F45" s="630"/>
      <c r="G45" s="630">
        <f t="shared" si="6"/>
        <v>100000</v>
      </c>
      <c r="H45" s="630"/>
      <c r="I45" s="631" t="s">
        <v>425</v>
      </c>
    </row>
    <row r="46" spans="1:9" x14ac:dyDescent="0.25">
      <c r="A46" s="634">
        <v>10</v>
      </c>
      <c r="B46" s="804" t="s">
        <v>426</v>
      </c>
      <c r="C46" s="805"/>
      <c r="D46" s="629">
        <v>2241</v>
      </c>
      <c r="E46" s="630">
        <v>55000</v>
      </c>
      <c r="F46" s="630"/>
      <c r="G46" s="630">
        <f t="shared" si="6"/>
        <v>55000</v>
      </c>
      <c r="H46" s="630"/>
      <c r="I46" s="631" t="s">
        <v>427</v>
      </c>
    </row>
    <row r="47" spans="1:9" x14ac:dyDescent="0.25">
      <c r="A47" s="634">
        <v>11</v>
      </c>
      <c r="B47" s="804" t="s">
        <v>428</v>
      </c>
      <c r="C47" s="805"/>
      <c r="D47" s="629">
        <v>5250</v>
      </c>
      <c r="E47" s="630">
        <v>15000</v>
      </c>
      <c r="F47" s="630"/>
      <c r="G47" s="630">
        <f t="shared" si="6"/>
        <v>15000</v>
      </c>
      <c r="H47" s="630"/>
      <c r="I47" s="631"/>
    </row>
    <row r="48" spans="1:9" x14ac:dyDescent="0.25">
      <c r="A48" s="635">
        <v>12</v>
      </c>
      <c r="B48" s="803" t="s">
        <v>429</v>
      </c>
      <c r="C48" s="803"/>
      <c r="D48" s="629">
        <v>5250</v>
      </c>
      <c r="E48" s="630">
        <v>10741</v>
      </c>
      <c r="F48" s="630"/>
      <c r="G48" s="630">
        <f t="shared" si="6"/>
        <v>10741</v>
      </c>
      <c r="H48" s="630"/>
      <c r="I48" s="631" t="s">
        <v>430</v>
      </c>
    </row>
    <row r="49" spans="1:9" x14ac:dyDescent="0.25">
      <c r="A49" s="633">
        <v>13</v>
      </c>
      <c r="B49" s="804" t="s">
        <v>431</v>
      </c>
      <c r="C49" s="805"/>
      <c r="D49" s="629">
        <v>2241</v>
      </c>
      <c r="E49" s="630">
        <v>8000</v>
      </c>
      <c r="F49" s="630"/>
      <c r="G49" s="630">
        <f t="shared" si="6"/>
        <v>8000</v>
      </c>
      <c r="H49" s="630"/>
      <c r="I49" s="631" t="s">
        <v>412</v>
      </c>
    </row>
    <row r="50" spans="1:9" ht="27" customHeight="1" x14ac:dyDescent="0.25">
      <c r="A50" s="625">
        <v>14</v>
      </c>
      <c r="B50" s="803" t="s">
        <v>432</v>
      </c>
      <c r="C50" s="803"/>
      <c r="D50" s="629">
        <v>5240</v>
      </c>
      <c r="E50" s="630">
        <v>40000</v>
      </c>
      <c r="F50" s="630"/>
      <c r="G50" s="630">
        <f t="shared" si="6"/>
        <v>40000</v>
      </c>
      <c r="H50" s="630"/>
      <c r="I50" s="631"/>
    </row>
    <row r="51" spans="1:9" ht="6.75" customHeight="1" x14ac:dyDescent="0.25">
      <c r="A51" s="616"/>
      <c r="B51" s="617"/>
      <c r="C51" s="617"/>
      <c r="D51" s="622"/>
      <c r="E51" s="623"/>
      <c r="F51" s="623"/>
      <c r="G51" s="623"/>
      <c r="H51" s="623"/>
      <c r="I51" s="624"/>
    </row>
    <row r="52" spans="1:9" x14ac:dyDescent="0.25">
      <c r="A52" s="794" t="s">
        <v>388</v>
      </c>
      <c r="B52" s="794"/>
      <c r="C52" s="794" t="s">
        <v>433</v>
      </c>
      <c r="D52" s="794"/>
      <c r="E52" s="794"/>
      <c r="F52" s="794"/>
      <c r="G52" s="794"/>
      <c r="H52" s="794"/>
      <c r="I52" s="794"/>
    </row>
    <row r="53" spans="1:9" x14ac:dyDescent="0.25">
      <c r="A53" s="794" t="s">
        <v>390</v>
      </c>
      <c r="B53" s="794"/>
      <c r="C53" s="797" t="s">
        <v>434</v>
      </c>
      <c r="D53" s="797"/>
      <c r="E53" s="797"/>
      <c r="F53" s="797"/>
      <c r="G53" s="797"/>
      <c r="H53" s="797"/>
      <c r="I53" s="797"/>
    </row>
    <row r="54" spans="1:9" ht="48" x14ac:dyDescent="0.25">
      <c r="A54" s="608" t="s">
        <v>392</v>
      </c>
      <c r="B54" s="798" t="s">
        <v>393</v>
      </c>
      <c r="C54" s="798"/>
      <c r="D54" s="608" t="s">
        <v>394</v>
      </c>
      <c r="E54" s="609" t="s">
        <v>395</v>
      </c>
      <c r="F54" s="610" t="s">
        <v>396</v>
      </c>
      <c r="G54" s="610" t="s">
        <v>397</v>
      </c>
      <c r="H54" s="609" t="s">
        <v>309</v>
      </c>
      <c r="I54" s="608" t="s">
        <v>398</v>
      </c>
    </row>
    <row r="55" spans="1:9" x14ac:dyDescent="0.25">
      <c r="A55" s="799" t="s">
        <v>399</v>
      </c>
      <c r="B55" s="799"/>
      <c r="C55" s="799"/>
      <c r="D55" s="626"/>
      <c r="E55" s="626">
        <f>SUM(E56:E59)</f>
        <v>285000</v>
      </c>
      <c r="F55" s="626">
        <f t="shared" ref="F55:G55" si="7">SUM(F56:F59)</f>
        <v>0</v>
      </c>
      <c r="G55" s="626">
        <f t="shared" si="7"/>
        <v>285000</v>
      </c>
      <c r="H55" s="626"/>
      <c r="I55" s="636"/>
    </row>
    <row r="56" spans="1:9" x14ac:dyDescent="0.25">
      <c r="A56" s="637">
        <v>1</v>
      </c>
      <c r="B56" s="803" t="s">
        <v>435</v>
      </c>
      <c r="C56" s="803"/>
      <c r="D56" s="629">
        <v>5250</v>
      </c>
      <c r="E56" s="630">
        <f>49900+5000</f>
        <v>54900</v>
      </c>
      <c r="F56" s="630"/>
      <c r="G56" s="630">
        <f t="shared" ref="G56:G59" si="8">E56+F56</f>
        <v>54900</v>
      </c>
      <c r="H56" s="630"/>
      <c r="I56" s="631" t="s">
        <v>436</v>
      </c>
    </row>
    <row r="57" spans="1:9" ht="25.5" customHeight="1" x14ac:dyDescent="0.25">
      <c r="A57" s="638">
        <v>2</v>
      </c>
      <c r="B57" s="815" t="s">
        <v>437</v>
      </c>
      <c r="C57" s="816"/>
      <c r="D57" s="639">
        <v>5240</v>
      </c>
      <c r="E57" s="632">
        <v>15000</v>
      </c>
      <c r="F57" s="632"/>
      <c r="G57" s="632">
        <f t="shared" si="8"/>
        <v>15000</v>
      </c>
      <c r="H57" s="632"/>
      <c r="I57" s="640" t="s">
        <v>436</v>
      </c>
    </row>
    <row r="58" spans="1:9" x14ac:dyDescent="0.25">
      <c r="A58" s="638">
        <v>3</v>
      </c>
      <c r="B58" s="815" t="s">
        <v>438</v>
      </c>
      <c r="C58" s="816"/>
      <c r="D58" s="639">
        <v>5240</v>
      </c>
      <c r="E58" s="632">
        <v>51800</v>
      </c>
      <c r="F58" s="632"/>
      <c r="G58" s="632">
        <f t="shared" si="8"/>
        <v>51800</v>
      </c>
      <c r="H58" s="632"/>
      <c r="I58" s="640" t="s">
        <v>436</v>
      </c>
    </row>
    <row r="59" spans="1:9" x14ac:dyDescent="0.25">
      <c r="A59" s="637">
        <v>4</v>
      </c>
      <c r="B59" s="802" t="s">
        <v>439</v>
      </c>
      <c r="C59" s="802"/>
      <c r="D59" s="629">
        <v>5250</v>
      </c>
      <c r="E59" s="630">
        <v>163300</v>
      </c>
      <c r="F59" s="630"/>
      <c r="G59" s="630">
        <f t="shared" si="8"/>
        <v>163300</v>
      </c>
      <c r="H59" s="630"/>
      <c r="I59" s="631" t="s">
        <v>440</v>
      </c>
    </row>
    <row r="60" spans="1:9" ht="7.5" customHeight="1" x14ac:dyDescent="0.25">
      <c r="A60" s="641"/>
      <c r="B60" s="641"/>
      <c r="C60" s="641"/>
      <c r="D60" s="641"/>
      <c r="E60" s="642"/>
      <c r="F60" s="642"/>
      <c r="G60" s="642"/>
      <c r="H60" s="642"/>
      <c r="I60" s="643"/>
    </row>
    <row r="61" spans="1:9" x14ac:dyDescent="0.25">
      <c r="A61" s="794" t="s">
        <v>388</v>
      </c>
      <c r="B61" s="794"/>
      <c r="C61" s="794" t="s">
        <v>441</v>
      </c>
      <c r="D61" s="794"/>
      <c r="E61" s="794"/>
      <c r="F61" s="794"/>
      <c r="G61" s="794"/>
      <c r="H61" s="794"/>
      <c r="I61" s="794"/>
    </row>
    <row r="62" spans="1:9" x14ac:dyDescent="0.25">
      <c r="A62" s="794" t="s">
        <v>390</v>
      </c>
      <c r="B62" s="794"/>
      <c r="C62" s="797" t="s">
        <v>442</v>
      </c>
      <c r="D62" s="797"/>
      <c r="E62" s="797"/>
      <c r="F62" s="797"/>
      <c r="G62" s="797"/>
      <c r="H62" s="797"/>
      <c r="I62" s="797"/>
    </row>
    <row r="63" spans="1:9" ht="48" x14ac:dyDescent="0.25">
      <c r="A63" s="608" t="s">
        <v>392</v>
      </c>
      <c r="B63" s="798" t="s">
        <v>393</v>
      </c>
      <c r="C63" s="798"/>
      <c r="D63" s="608" t="s">
        <v>394</v>
      </c>
      <c r="E63" s="609" t="s">
        <v>395</v>
      </c>
      <c r="F63" s="610" t="s">
        <v>396</v>
      </c>
      <c r="G63" s="610" t="s">
        <v>397</v>
      </c>
      <c r="H63" s="609" t="s">
        <v>309</v>
      </c>
      <c r="I63" s="608" t="s">
        <v>398</v>
      </c>
    </row>
    <row r="64" spans="1:9" x14ac:dyDescent="0.25">
      <c r="A64" s="799" t="s">
        <v>399</v>
      </c>
      <c r="B64" s="799"/>
      <c r="C64" s="799"/>
      <c r="D64" s="611"/>
      <c r="E64" s="611">
        <f>SUM(E65:E65)</f>
        <v>4055</v>
      </c>
      <c r="F64" s="611">
        <f t="shared" ref="F64:G64" si="9">SUM(F65:F65)</f>
        <v>0</v>
      </c>
      <c r="G64" s="611">
        <f t="shared" si="9"/>
        <v>4055</v>
      </c>
      <c r="H64" s="611"/>
      <c r="I64" s="615" t="s">
        <v>443</v>
      </c>
    </row>
    <row r="65" spans="1:9" x14ac:dyDescent="0.25">
      <c r="A65" s="625">
        <v>2</v>
      </c>
      <c r="B65" s="803" t="s">
        <v>444</v>
      </c>
      <c r="C65" s="803"/>
      <c r="D65" s="613">
        <v>5250</v>
      </c>
      <c r="E65" s="614">
        <v>4055</v>
      </c>
      <c r="F65" s="614"/>
      <c r="G65" s="614">
        <f>E65+F65</f>
        <v>4055</v>
      </c>
      <c r="H65" s="614"/>
      <c r="I65" s="615"/>
    </row>
    <row r="66" spans="1:9" x14ac:dyDescent="0.25">
      <c r="A66" s="620"/>
      <c r="B66" s="621"/>
      <c r="C66" s="621"/>
      <c r="D66" s="622"/>
      <c r="E66" s="623"/>
      <c r="F66" s="623"/>
      <c r="G66" s="623"/>
      <c r="H66" s="623"/>
      <c r="I66" s="623"/>
    </row>
    <row r="67" spans="1:9" x14ac:dyDescent="0.25">
      <c r="A67" s="794" t="s">
        <v>388</v>
      </c>
      <c r="B67" s="794"/>
      <c r="C67" s="794" t="s">
        <v>445</v>
      </c>
      <c r="D67" s="794"/>
      <c r="E67" s="794"/>
      <c r="F67" s="794"/>
      <c r="G67" s="794"/>
      <c r="H67" s="794"/>
      <c r="I67" s="794"/>
    </row>
    <row r="68" spans="1:9" x14ac:dyDescent="0.25">
      <c r="A68" s="794" t="s">
        <v>390</v>
      </c>
      <c r="B68" s="794"/>
      <c r="C68" s="797" t="s">
        <v>446</v>
      </c>
      <c r="D68" s="797"/>
      <c r="E68" s="797"/>
      <c r="F68" s="797"/>
      <c r="G68" s="797"/>
      <c r="H68" s="797"/>
      <c r="I68" s="797"/>
    </row>
    <row r="69" spans="1:9" ht="48" x14ac:dyDescent="0.25">
      <c r="A69" s="608" t="s">
        <v>392</v>
      </c>
      <c r="B69" s="798" t="s">
        <v>393</v>
      </c>
      <c r="C69" s="798"/>
      <c r="D69" s="608" t="s">
        <v>394</v>
      </c>
      <c r="E69" s="609" t="s">
        <v>395</v>
      </c>
      <c r="F69" s="610" t="s">
        <v>396</v>
      </c>
      <c r="G69" s="610" t="s">
        <v>397</v>
      </c>
      <c r="H69" s="609" t="s">
        <v>309</v>
      </c>
      <c r="I69" s="608" t="s">
        <v>398</v>
      </c>
    </row>
    <row r="70" spans="1:9" x14ac:dyDescent="0.25">
      <c r="A70" s="799" t="s">
        <v>399</v>
      </c>
      <c r="B70" s="799"/>
      <c r="C70" s="799"/>
      <c r="D70" s="611"/>
      <c r="E70" s="611">
        <f>SUM(E71:E71)</f>
        <v>57700</v>
      </c>
      <c r="F70" s="611">
        <f t="shared" ref="F70:G70" si="10">SUM(F71:F71)</f>
        <v>0</v>
      </c>
      <c r="G70" s="611">
        <f t="shared" si="10"/>
        <v>57700</v>
      </c>
      <c r="H70" s="611"/>
      <c r="I70" s="644"/>
    </row>
    <row r="71" spans="1:9" x14ac:dyDescent="0.25">
      <c r="A71" s="625">
        <v>1</v>
      </c>
      <c r="B71" s="815" t="s">
        <v>447</v>
      </c>
      <c r="C71" s="816"/>
      <c r="D71" s="613">
        <v>5240</v>
      </c>
      <c r="E71" s="614">
        <v>57700</v>
      </c>
      <c r="F71" s="614"/>
      <c r="G71" s="614">
        <f>E71+F71</f>
        <v>57700</v>
      </c>
      <c r="H71" s="614"/>
      <c r="I71" s="615" t="s">
        <v>419</v>
      </c>
    </row>
    <row r="72" spans="1:9" x14ac:dyDescent="0.25">
      <c r="A72" s="618"/>
      <c r="B72" s="618"/>
      <c r="C72" s="618"/>
      <c r="D72" s="618"/>
      <c r="E72" s="618"/>
      <c r="F72" s="618"/>
      <c r="G72" s="618"/>
      <c r="H72" s="618"/>
      <c r="I72" s="618"/>
    </row>
    <row r="73" spans="1:9" x14ac:dyDescent="0.25">
      <c r="A73" s="794" t="s">
        <v>388</v>
      </c>
      <c r="B73" s="794"/>
      <c r="C73" s="794" t="s">
        <v>448</v>
      </c>
      <c r="D73" s="794"/>
      <c r="E73" s="794"/>
      <c r="F73" s="794"/>
      <c r="G73" s="794"/>
      <c r="H73" s="794"/>
      <c r="I73" s="794"/>
    </row>
    <row r="74" spans="1:9" x14ac:dyDescent="0.25">
      <c r="A74" s="794" t="s">
        <v>390</v>
      </c>
      <c r="B74" s="794"/>
      <c r="C74" s="797" t="s">
        <v>449</v>
      </c>
      <c r="D74" s="797"/>
      <c r="E74" s="797"/>
      <c r="F74" s="797"/>
      <c r="G74" s="797"/>
      <c r="H74" s="797"/>
      <c r="I74" s="797"/>
    </row>
    <row r="75" spans="1:9" ht="48" x14ac:dyDescent="0.25">
      <c r="A75" s="608" t="s">
        <v>392</v>
      </c>
      <c r="B75" s="798" t="s">
        <v>393</v>
      </c>
      <c r="C75" s="798"/>
      <c r="D75" s="608" t="s">
        <v>394</v>
      </c>
      <c r="E75" s="609" t="s">
        <v>395</v>
      </c>
      <c r="F75" s="610" t="s">
        <v>396</v>
      </c>
      <c r="G75" s="610" t="s">
        <v>397</v>
      </c>
      <c r="H75" s="609" t="s">
        <v>309</v>
      </c>
      <c r="I75" s="608" t="s">
        <v>398</v>
      </c>
    </row>
    <row r="76" spans="1:9" x14ac:dyDescent="0.25">
      <c r="A76" s="799" t="s">
        <v>399</v>
      </c>
      <c r="B76" s="799"/>
      <c r="C76" s="799"/>
      <c r="D76" s="626"/>
      <c r="E76" s="626">
        <f>SUM(E77:E79)</f>
        <v>88710</v>
      </c>
      <c r="F76" s="626">
        <f t="shared" ref="F76:G76" si="11">SUM(F77:F79)</f>
        <v>0</v>
      </c>
      <c r="G76" s="626">
        <f t="shared" si="11"/>
        <v>88710</v>
      </c>
      <c r="H76" s="626"/>
      <c r="I76" s="631" t="s">
        <v>450</v>
      </c>
    </row>
    <row r="77" spans="1:9" ht="24" customHeight="1" x14ac:dyDescent="0.25">
      <c r="A77" s="625">
        <v>1</v>
      </c>
      <c r="B77" s="803" t="s">
        <v>451</v>
      </c>
      <c r="C77" s="803"/>
      <c r="D77" s="629">
        <v>5240</v>
      </c>
      <c r="E77" s="630">
        <f>77300-77300</f>
        <v>0</v>
      </c>
      <c r="F77" s="630"/>
      <c r="G77" s="630">
        <f t="shared" ref="G77:G79" si="12">E77+F77</f>
        <v>0</v>
      </c>
      <c r="H77" s="630"/>
      <c r="I77" s="630"/>
    </row>
    <row r="78" spans="1:9" x14ac:dyDescent="0.25">
      <c r="A78" s="633">
        <v>2</v>
      </c>
      <c r="B78" s="804" t="s">
        <v>452</v>
      </c>
      <c r="C78" s="805"/>
      <c r="D78" s="629">
        <v>5250</v>
      </c>
      <c r="E78" s="630">
        <v>52200</v>
      </c>
      <c r="F78" s="630"/>
      <c r="G78" s="630">
        <f t="shared" si="12"/>
        <v>52200</v>
      </c>
      <c r="H78" s="630"/>
      <c r="I78" s="630"/>
    </row>
    <row r="79" spans="1:9" x14ac:dyDescent="0.25">
      <c r="A79" s="625">
        <v>3</v>
      </c>
      <c r="B79" s="803" t="s">
        <v>453</v>
      </c>
      <c r="C79" s="803"/>
      <c r="D79" s="629">
        <v>5250</v>
      </c>
      <c r="E79" s="630">
        <v>36510</v>
      </c>
      <c r="F79" s="630"/>
      <c r="G79" s="630">
        <f t="shared" si="12"/>
        <v>36510</v>
      </c>
      <c r="H79" s="630"/>
      <c r="I79" s="630"/>
    </row>
    <row r="80" spans="1:9" x14ac:dyDescent="0.25">
      <c r="A80" s="618"/>
      <c r="B80" s="618"/>
      <c r="C80" s="618"/>
      <c r="D80" s="618"/>
      <c r="E80" s="645"/>
      <c r="F80" s="645"/>
      <c r="G80" s="645"/>
      <c r="H80" s="645"/>
      <c r="I80" s="645"/>
    </row>
    <row r="81" spans="1:9" x14ac:dyDescent="0.25">
      <c r="A81" s="794" t="s">
        <v>388</v>
      </c>
      <c r="B81" s="794"/>
      <c r="C81" s="794" t="s">
        <v>454</v>
      </c>
      <c r="D81" s="794"/>
      <c r="E81" s="794"/>
      <c r="F81" s="794"/>
      <c r="G81" s="794"/>
      <c r="H81" s="794"/>
      <c r="I81" s="794"/>
    </row>
    <row r="82" spans="1:9" x14ac:dyDescent="0.25">
      <c r="A82" s="794" t="s">
        <v>390</v>
      </c>
      <c r="B82" s="794"/>
      <c r="C82" s="797" t="s">
        <v>455</v>
      </c>
      <c r="D82" s="797"/>
      <c r="E82" s="797"/>
      <c r="F82" s="797"/>
      <c r="G82" s="797"/>
      <c r="H82" s="797"/>
      <c r="I82" s="797"/>
    </row>
    <row r="83" spans="1:9" ht="48" x14ac:dyDescent="0.25">
      <c r="A83" s="608" t="s">
        <v>392</v>
      </c>
      <c r="B83" s="819" t="s">
        <v>393</v>
      </c>
      <c r="C83" s="820"/>
      <c r="D83" s="608" t="s">
        <v>394</v>
      </c>
      <c r="E83" s="609" t="s">
        <v>395</v>
      </c>
      <c r="F83" s="610" t="s">
        <v>396</v>
      </c>
      <c r="G83" s="610" t="s">
        <v>397</v>
      </c>
      <c r="H83" s="609" t="s">
        <v>309</v>
      </c>
      <c r="I83" s="608" t="s">
        <v>398</v>
      </c>
    </row>
    <row r="84" spans="1:9" x14ac:dyDescent="0.25">
      <c r="A84" s="821" t="s">
        <v>399</v>
      </c>
      <c r="B84" s="822"/>
      <c r="C84" s="823"/>
      <c r="D84" s="626"/>
      <c r="E84" s="626">
        <f>SUM(E85:E87)</f>
        <v>589511</v>
      </c>
      <c r="F84" s="626">
        <f t="shared" ref="F84:G84" si="13">SUM(F85:F87)</f>
        <v>0</v>
      </c>
      <c r="G84" s="626">
        <f t="shared" si="13"/>
        <v>589511</v>
      </c>
      <c r="H84" s="626"/>
      <c r="I84" s="631" t="s">
        <v>415</v>
      </c>
    </row>
    <row r="85" spans="1:9" ht="26.25" customHeight="1" x14ac:dyDescent="0.25">
      <c r="A85" s="625">
        <v>1</v>
      </c>
      <c r="B85" s="817" t="s">
        <v>456</v>
      </c>
      <c r="C85" s="818"/>
      <c r="D85" s="629">
        <v>5250</v>
      </c>
      <c r="E85" s="630">
        <v>574399</v>
      </c>
      <c r="F85" s="630"/>
      <c r="G85" s="630">
        <f t="shared" ref="G85:G87" si="14">E85+F85</f>
        <v>574399</v>
      </c>
      <c r="H85" s="630"/>
      <c r="I85" s="630"/>
    </row>
    <row r="86" spans="1:9" x14ac:dyDescent="0.25">
      <c r="A86" s="633">
        <v>2</v>
      </c>
      <c r="B86" s="804" t="s">
        <v>457</v>
      </c>
      <c r="C86" s="805"/>
      <c r="D86" s="629">
        <v>5250</v>
      </c>
      <c r="E86" s="630">
        <v>14312</v>
      </c>
      <c r="F86" s="630"/>
      <c r="G86" s="630">
        <f t="shared" si="14"/>
        <v>14312</v>
      </c>
      <c r="H86" s="630"/>
      <c r="I86" s="630"/>
    </row>
    <row r="87" spans="1:9" ht="15" customHeight="1" x14ac:dyDescent="0.25">
      <c r="A87" s="625">
        <v>3</v>
      </c>
      <c r="B87" s="817" t="s">
        <v>458</v>
      </c>
      <c r="C87" s="818"/>
      <c r="D87" s="629">
        <v>5250</v>
      </c>
      <c r="E87" s="630">
        <v>800</v>
      </c>
      <c r="F87" s="630"/>
      <c r="G87" s="630">
        <f t="shared" si="14"/>
        <v>800</v>
      </c>
      <c r="H87" s="630"/>
      <c r="I87" s="630"/>
    </row>
    <row r="88" spans="1:9" x14ac:dyDescent="0.25">
      <c r="A88" s="620"/>
      <c r="B88" s="621"/>
      <c r="C88" s="621"/>
      <c r="D88" s="623"/>
      <c r="E88" s="623"/>
      <c r="F88" s="623"/>
      <c r="G88" s="623"/>
      <c r="H88" s="623"/>
      <c r="I88" s="623"/>
    </row>
    <row r="89" spans="1:9" x14ac:dyDescent="0.25">
      <c r="A89" s="794" t="s">
        <v>388</v>
      </c>
      <c r="B89" s="794"/>
      <c r="C89" s="794" t="s">
        <v>459</v>
      </c>
      <c r="D89" s="794"/>
      <c r="E89" s="794"/>
      <c r="F89" s="794"/>
      <c r="G89" s="794"/>
      <c r="H89" s="794"/>
      <c r="I89" s="794"/>
    </row>
    <row r="90" spans="1:9" x14ac:dyDescent="0.25">
      <c r="A90" s="794" t="s">
        <v>390</v>
      </c>
      <c r="B90" s="794"/>
      <c r="C90" s="797" t="s">
        <v>460</v>
      </c>
      <c r="D90" s="797"/>
      <c r="E90" s="797"/>
      <c r="F90" s="797"/>
      <c r="G90" s="797"/>
      <c r="H90" s="797"/>
      <c r="I90" s="797"/>
    </row>
    <row r="91" spans="1:9" ht="48" x14ac:dyDescent="0.25">
      <c r="A91" s="608" t="s">
        <v>392</v>
      </c>
      <c r="B91" s="819" t="s">
        <v>393</v>
      </c>
      <c r="C91" s="820"/>
      <c r="D91" s="608" t="s">
        <v>394</v>
      </c>
      <c r="E91" s="609" t="s">
        <v>395</v>
      </c>
      <c r="F91" s="610" t="s">
        <v>396</v>
      </c>
      <c r="G91" s="610" t="s">
        <v>397</v>
      </c>
      <c r="H91" s="609" t="s">
        <v>309</v>
      </c>
      <c r="I91" s="608" t="s">
        <v>398</v>
      </c>
    </row>
    <row r="92" spans="1:9" x14ac:dyDescent="0.25">
      <c r="A92" s="821" t="s">
        <v>399</v>
      </c>
      <c r="B92" s="822"/>
      <c r="C92" s="823"/>
      <c r="D92" s="626"/>
      <c r="E92" s="626">
        <f>SUM(E93:E96)</f>
        <v>553000</v>
      </c>
      <c r="F92" s="626">
        <f t="shared" ref="F92:G92" si="15">SUM(F93:F96)</f>
        <v>0</v>
      </c>
      <c r="G92" s="626">
        <f t="shared" si="15"/>
        <v>553000</v>
      </c>
      <c r="H92" s="626"/>
      <c r="I92" s="631" t="s">
        <v>461</v>
      </c>
    </row>
    <row r="93" spans="1:9" x14ac:dyDescent="0.25">
      <c r="A93" s="646">
        <v>1</v>
      </c>
      <c r="B93" s="824" t="s">
        <v>462</v>
      </c>
      <c r="C93" s="825"/>
      <c r="D93" s="629">
        <v>2241</v>
      </c>
      <c r="E93" s="647">
        <v>38000</v>
      </c>
      <c r="F93" s="647"/>
      <c r="G93" s="647">
        <f t="shared" ref="G93:G96" si="16">E93+F93</f>
        <v>38000</v>
      </c>
      <c r="H93" s="647"/>
      <c r="I93" s="626"/>
    </row>
    <row r="94" spans="1:9" x14ac:dyDescent="0.25">
      <c r="A94" s="648">
        <v>2</v>
      </c>
      <c r="B94" s="804" t="s">
        <v>463</v>
      </c>
      <c r="C94" s="805"/>
      <c r="D94" s="629">
        <v>5250</v>
      </c>
      <c r="E94" s="647">
        <v>325000</v>
      </c>
      <c r="F94" s="647"/>
      <c r="G94" s="647">
        <f t="shared" si="16"/>
        <v>325000</v>
      </c>
      <c r="H94" s="647"/>
      <c r="I94" s="626"/>
    </row>
    <row r="95" spans="1:9" x14ac:dyDescent="0.25">
      <c r="A95" s="649">
        <v>3</v>
      </c>
      <c r="B95" s="806" t="s">
        <v>464</v>
      </c>
      <c r="C95" s="807"/>
      <c r="D95" s="629">
        <v>5250</v>
      </c>
      <c r="E95" s="647">
        <v>26400</v>
      </c>
      <c r="F95" s="647"/>
      <c r="G95" s="647">
        <f t="shared" si="16"/>
        <v>26400</v>
      </c>
      <c r="H95" s="647"/>
      <c r="I95" s="626"/>
    </row>
    <row r="96" spans="1:9" ht="31.5" customHeight="1" x14ac:dyDescent="0.25">
      <c r="A96" s="650">
        <v>4</v>
      </c>
      <c r="B96" s="826" t="s">
        <v>465</v>
      </c>
      <c r="C96" s="827"/>
      <c r="D96" s="639">
        <v>5250</v>
      </c>
      <c r="E96" s="651">
        <v>163600</v>
      </c>
      <c r="F96" s="651"/>
      <c r="G96" s="651">
        <f t="shared" si="16"/>
        <v>163600</v>
      </c>
      <c r="H96" s="651"/>
      <c r="I96" s="652"/>
    </row>
    <row r="97" spans="1:9" x14ac:dyDescent="0.25">
      <c r="A97" s="616"/>
      <c r="B97" s="617"/>
      <c r="C97" s="617"/>
      <c r="D97" s="622"/>
      <c r="E97" s="623"/>
      <c r="F97" s="623"/>
      <c r="G97" s="623"/>
      <c r="H97" s="623"/>
      <c r="I97" s="623"/>
    </row>
    <row r="98" spans="1:9" x14ac:dyDescent="0.25">
      <c r="A98" s="794" t="s">
        <v>388</v>
      </c>
      <c r="B98" s="794"/>
      <c r="C98" s="603" t="s">
        <v>466</v>
      </c>
      <c r="D98" s="603"/>
      <c r="E98" s="603"/>
      <c r="F98" s="603"/>
      <c r="G98" s="603"/>
      <c r="H98" s="603"/>
      <c r="I98" s="603"/>
    </row>
    <row r="99" spans="1:9" x14ac:dyDescent="0.25">
      <c r="A99" s="794" t="s">
        <v>390</v>
      </c>
      <c r="B99" s="794"/>
      <c r="C99" s="797" t="s">
        <v>467</v>
      </c>
      <c r="D99" s="797"/>
      <c r="E99" s="797"/>
      <c r="F99" s="797"/>
      <c r="G99" s="797"/>
      <c r="H99" s="797"/>
      <c r="I99" s="797"/>
    </row>
    <row r="100" spans="1:9" ht="48" x14ac:dyDescent="0.25">
      <c r="A100" s="608" t="s">
        <v>392</v>
      </c>
      <c r="B100" s="798" t="s">
        <v>393</v>
      </c>
      <c r="C100" s="798"/>
      <c r="D100" s="608" t="s">
        <v>394</v>
      </c>
      <c r="E100" s="609" t="s">
        <v>395</v>
      </c>
      <c r="F100" s="610" t="s">
        <v>396</v>
      </c>
      <c r="G100" s="610" t="s">
        <v>397</v>
      </c>
      <c r="H100" s="609" t="s">
        <v>309</v>
      </c>
      <c r="I100" s="608" t="s">
        <v>398</v>
      </c>
    </row>
    <row r="101" spans="1:9" x14ac:dyDescent="0.25">
      <c r="A101" s="799" t="s">
        <v>399</v>
      </c>
      <c r="B101" s="799"/>
      <c r="C101" s="799"/>
      <c r="D101" s="626"/>
      <c r="E101" s="626">
        <f>SUM(E102:E111)</f>
        <v>3897885</v>
      </c>
      <c r="F101" s="626">
        <f t="shared" ref="F101:G101" si="17">SUM(F102:F111)</f>
        <v>0</v>
      </c>
      <c r="G101" s="626">
        <f t="shared" si="17"/>
        <v>3897885</v>
      </c>
      <c r="H101" s="626"/>
      <c r="I101" s="631" t="s">
        <v>468</v>
      </c>
    </row>
    <row r="102" spans="1:9" x14ac:dyDescent="0.25">
      <c r="A102" s="637">
        <v>1</v>
      </c>
      <c r="B102" s="803" t="s">
        <v>462</v>
      </c>
      <c r="C102" s="803"/>
      <c r="D102" s="629">
        <v>2241</v>
      </c>
      <c r="E102" s="630">
        <v>45000</v>
      </c>
      <c r="F102" s="630"/>
      <c r="G102" s="630">
        <f t="shared" ref="G102:G111" si="18">E102+F102</f>
        <v>45000</v>
      </c>
      <c r="H102" s="630"/>
      <c r="I102" s="630"/>
    </row>
    <row r="103" spans="1:9" ht="25.5" customHeight="1" x14ac:dyDescent="0.25">
      <c r="A103" s="649">
        <v>2</v>
      </c>
      <c r="B103" s="804" t="s">
        <v>469</v>
      </c>
      <c r="C103" s="805"/>
      <c r="D103" s="629">
        <v>5250</v>
      </c>
      <c r="E103" s="647">
        <v>435000</v>
      </c>
      <c r="F103" s="647"/>
      <c r="G103" s="647">
        <f t="shared" si="18"/>
        <v>435000</v>
      </c>
      <c r="H103" s="647"/>
      <c r="I103" s="626"/>
    </row>
    <row r="104" spans="1:9" ht="25.5" customHeight="1" x14ac:dyDescent="0.25">
      <c r="A104" s="650">
        <v>3</v>
      </c>
      <c r="B104" s="815" t="s">
        <v>470</v>
      </c>
      <c r="C104" s="816"/>
      <c r="D104" s="639">
        <v>5250</v>
      </c>
      <c r="E104" s="651">
        <v>24000</v>
      </c>
      <c r="F104" s="651"/>
      <c r="G104" s="651">
        <f t="shared" si="18"/>
        <v>24000</v>
      </c>
      <c r="H104" s="651"/>
      <c r="I104" s="652"/>
    </row>
    <row r="105" spans="1:9" ht="36.75" customHeight="1" x14ac:dyDescent="0.25">
      <c r="A105" s="637">
        <v>4</v>
      </c>
      <c r="B105" s="803" t="s">
        <v>471</v>
      </c>
      <c r="C105" s="803"/>
      <c r="D105" s="629">
        <v>5240</v>
      </c>
      <c r="E105" s="630">
        <f>1694+7321+500+3000+2140970</f>
        <v>2153485</v>
      </c>
      <c r="F105" s="630"/>
      <c r="G105" s="630">
        <f t="shared" si="18"/>
        <v>2153485</v>
      </c>
      <c r="H105" s="630"/>
      <c r="I105" s="630"/>
    </row>
    <row r="106" spans="1:9" x14ac:dyDescent="0.25">
      <c r="A106" s="828">
        <v>5</v>
      </c>
      <c r="B106" s="803" t="s">
        <v>472</v>
      </c>
      <c r="C106" s="803"/>
      <c r="D106" s="653">
        <v>5240</v>
      </c>
      <c r="E106" s="630">
        <v>1000000</v>
      </c>
      <c r="F106" s="630"/>
      <c r="G106" s="630">
        <f t="shared" si="18"/>
        <v>1000000</v>
      </c>
      <c r="H106" s="630"/>
      <c r="I106" s="630"/>
    </row>
    <row r="107" spans="1:9" ht="33" customHeight="1" x14ac:dyDescent="0.25">
      <c r="A107" s="828"/>
      <c r="B107" s="829"/>
      <c r="C107" s="829"/>
      <c r="D107" s="629">
        <v>5250</v>
      </c>
      <c r="E107" s="630"/>
      <c r="F107" s="630"/>
      <c r="G107" s="630">
        <f t="shared" si="18"/>
        <v>0</v>
      </c>
      <c r="H107" s="630"/>
      <c r="I107" s="630"/>
    </row>
    <row r="108" spans="1:9" ht="24.75" customHeight="1" x14ac:dyDescent="0.25">
      <c r="A108" s="637">
        <v>6</v>
      </c>
      <c r="B108" s="803" t="s">
        <v>473</v>
      </c>
      <c r="C108" s="803"/>
      <c r="D108" s="629">
        <v>5250</v>
      </c>
      <c r="E108" s="630">
        <v>75400</v>
      </c>
      <c r="F108" s="630"/>
      <c r="G108" s="630">
        <f t="shared" si="18"/>
        <v>75400</v>
      </c>
      <c r="H108" s="630"/>
      <c r="I108" s="630"/>
    </row>
    <row r="109" spans="1:9" x14ac:dyDescent="0.25">
      <c r="A109" s="628">
        <v>7</v>
      </c>
      <c r="B109" s="804" t="s">
        <v>474</v>
      </c>
      <c r="C109" s="805"/>
      <c r="D109" s="629">
        <v>5250</v>
      </c>
      <c r="E109" s="630">
        <v>95000</v>
      </c>
      <c r="F109" s="630"/>
      <c r="G109" s="630">
        <f t="shared" si="18"/>
        <v>95000</v>
      </c>
      <c r="H109" s="630"/>
      <c r="I109" s="630"/>
    </row>
    <row r="110" spans="1:9" x14ac:dyDescent="0.25">
      <c r="A110" s="637">
        <v>8</v>
      </c>
      <c r="B110" s="803" t="s">
        <v>475</v>
      </c>
      <c r="C110" s="803"/>
      <c r="D110" s="629">
        <v>5250</v>
      </c>
      <c r="E110" s="630">
        <v>50000</v>
      </c>
      <c r="F110" s="630"/>
      <c r="G110" s="630">
        <f t="shared" si="18"/>
        <v>50000</v>
      </c>
      <c r="H110" s="630"/>
      <c r="I110" s="630"/>
    </row>
    <row r="111" spans="1:9" x14ac:dyDescent="0.25">
      <c r="A111" s="654">
        <v>9</v>
      </c>
      <c r="B111" s="803" t="s">
        <v>476</v>
      </c>
      <c r="C111" s="803"/>
      <c r="D111" s="629">
        <v>5250</v>
      </c>
      <c r="E111" s="630">
        <v>20000</v>
      </c>
      <c r="F111" s="630"/>
      <c r="G111" s="630">
        <f t="shared" si="18"/>
        <v>20000</v>
      </c>
      <c r="H111" s="630"/>
      <c r="I111" s="630"/>
    </row>
    <row r="112" spans="1:9" x14ac:dyDescent="0.25">
      <c r="A112" s="620"/>
      <c r="B112" s="621"/>
      <c r="C112" s="621"/>
      <c r="D112" s="623"/>
      <c r="E112" s="623"/>
      <c r="F112" s="623"/>
      <c r="G112" s="623"/>
      <c r="H112" s="623"/>
      <c r="I112" s="623"/>
    </row>
    <row r="113" spans="1:9" x14ac:dyDescent="0.25">
      <c r="A113" s="794" t="s">
        <v>388</v>
      </c>
      <c r="B113" s="794"/>
      <c r="C113" s="603" t="s">
        <v>361</v>
      </c>
      <c r="D113" s="603"/>
      <c r="E113" s="603"/>
      <c r="F113" s="603"/>
      <c r="G113" s="603"/>
      <c r="H113" s="603"/>
      <c r="I113" s="603"/>
    </row>
    <row r="114" spans="1:9" x14ac:dyDescent="0.25">
      <c r="A114" s="794" t="s">
        <v>390</v>
      </c>
      <c r="B114" s="794"/>
      <c r="C114" s="797" t="s">
        <v>477</v>
      </c>
      <c r="D114" s="797"/>
      <c r="E114" s="797"/>
      <c r="F114" s="797"/>
      <c r="G114" s="797"/>
      <c r="H114" s="797"/>
      <c r="I114" s="797"/>
    </row>
    <row r="115" spans="1:9" ht="48" x14ac:dyDescent="0.25">
      <c r="A115" s="608" t="s">
        <v>392</v>
      </c>
      <c r="B115" s="798" t="s">
        <v>393</v>
      </c>
      <c r="C115" s="798"/>
      <c r="D115" s="608" t="s">
        <v>394</v>
      </c>
      <c r="E115" s="609" t="s">
        <v>395</v>
      </c>
      <c r="F115" s="610" t="s">
        <v>396</v>
      </c>
      <c r="G115" s="610" t="s">
        <v>397</v>
      </c>
      <c r="H115" s="609" t="s">
        <v>309</v>
      </c>
      <c r="I115" s="608" t="s">
        <v>398</v>
      </c>
    </row>
    <row r="116" spans="1:9" x14ac:dyDescent="0.25">
      <c r="A116" s="799" t="s">
        <v>399</v>
      </c>
      <c r="B116" s="799"/>
      <c r="C116" s="799"/>
      <c r="D116" s="611"/>
      <c r="E116" s="611">
        <f>SUM(E117:E121)</f>
        <v>126074</v>
      </c>
      <c r="F116" s="611">
        <f t="shared" ref="F116:G116" si="19">SUM(F117:F121)</f>
        <v>1</v>
      </c>
      <c r="G116" s="611">
        <f t="shared" si="19"/>
        <v>126075</v>
      </c>
      <c r="H116" s="611"/>
      <c r="I116" s="615" t="s">
        <v>478</v>
      </c>
    </row>
    <row r="117" spans="1:9" ht="26.25" customHeight="1" x14ac:dyDescent="0.25">
      <c r="A117" s="625">
        <v>1</v>
      </c>
      <c r="B117" s="803" t="s">
        <v>479</v>
      </c>
      <c r="C117" s="803"/>
      <c r="D117" s="629">
        <v>5250</v>
      </c>
      <c r="E117" s="630">
        <f>20909</f>
        <v>20909</v>
      </c>
      <c r="F117" s="630"/>
      <c r="G117" s="630">
        <f t="shared" ref="G117:G121" si="20">E117+F117</f>
        <v>20909</v>
      </c>
      <c r="H117" s="630"/>
      <c r="I117" s="614"/>
    </row>
    <row r="118" spans="1:9" x14ac:dyDescent="0.25">
      <c r="A118" s="625">
        <v>2</v>
      </c>
      <c r="B118" s="803" t="s">
        <v>462</v>
      </c>
      <c r="C118" s="803"/>
      <c r="D118" s="629">
        <v>2241</v>
      </c>
      <c r="E118" s="630">
        <v>5000</v>
      </c>
      <c r="F118" s="630"/>
      <c r="G118" s="630">
        <f t="shared" si="20"/>
        <v>5000</v>
      </c>
      <c r="H118" s="630"/>
      <c r="I118" s="614"/>
    </row>
    <row r="119" spans="1:9" x14ac:dyDescent="0.25">
      <c r="A119" s="625">
        <v>3</v>
      </c>
      <c r="B119" s="802" t="s">
        <v>480</v>
      </c>
      <c r="C119" s="802"/>
      <c r="D119" s="629">
        <v>5250</v>
      </c>
      <c r="E119" s="630">
        <v>18233</v>
      </c>
      <c r="F119" s="630"/>
      <c r="G119" s="630">
        <f t="shared" si="20"/>
        <v>18233</v>
      </c>
      <c r="H119" s="630"/>
      <c r="I119" s="614"/>
    </row>
    <row r="120" spans="1:9" x14ac:dyDescent="0.25">
      <c r="A120" s="634">
        <v>4</v>
      </c>
      <c r="B120" s="804" t="s">
        <v>481</v>
      </c>
      <c r="C120" s="805"/>
      <c r="D120" s="629">
        <v>5250</v>
      </c>
      <c r="E120" s="630">
        <v>73550</v>
      </c>
      <c r="F120" s="630"/>
      <c r="G120" s="630">
        <f t="shared" si="20"/>
        <v>73550</v>
      </c>
      <c r="H120" s="630"/>
      <c r="I120" s="614"/>
    </row>
    <row r="121" spans="1:9" ht="36" x14ac:dyDescent="0.25">
      <c r="A121" s="654">
        <v>5</v>
      </c>
      <c r="B121" s="802" t="s">
        <v>482</v>
      </c>
      <c r="C121" s="802"/>
      <c r="D121" s="629">
        <v>5250</v>
      </c>
      <c r="E121" s="630">
        <v>8382</v>
      </c>
      <c r="F121" s="630">
        <v>1</v>
      </c>
      <c r="G121" s="630">
        <f t="shared" si="20"/>
        <v>8383</v>
      </c>
      <c r="H121" s="630" t="s">
        <v>363</v>
      </c>
      <c r="I121" s="614"/>
    </row>
    <row r="122" spans="1:9" x14ac:dyDescent="0.25">
      <c r="A122" s="618"/>
      <c r="B122" s="618"/>
      <c r="C122" s="618"/>
      <c r="D122" s="618"/>
      <c r="E122" s="645"/>
      <c r="F122" s="645"/>
      <c r="G122" s="645"/>
      <c r="H122" s="645"/>
      <c r="I122" s="645"/>
    </row>
    <row r="123" spans="1:9" x14ac:dyDescent="0.25">
      <c r="A123" s="794" t="s">
        <v>388</v>
      </c>
      <c r="B123" s="794"/>
      <c r="C123" s="603" t="s">
        <v>483</v>
      </c>
      <c r="D123" s="603"/>
      <c r="E123" s="603"/>
      <c r="F123" s="603"/>
      <c r="G123" s="603"/>
      <c r="H123" s="603"/>
      <c r="I123" s="603"/>
    </row>
    <row r="124" spans="1:9" x14ac:dyDescent="0.25">
      <c r="A124" s="794" t="s">
        <v>390</v>
      </c>
      <c r="B124" s="794"/>
      <c r="C124" s="797" t="s">
        <v>484</v>
      </c>
      <c r="D124" s="797"/>
      <c r="E124" s="797"/>
      <c r="F124" s="797"/>
      <c r="G124" s="797"/>
      <c r="H124" s="797"/>
      <c r="I124" s="797"/>
    </row>
    <row r="125" spans="1:9" ht="48" x14ac:dyDescent="0.25">
      <c r="A125" s="608" t="s">
        <v>392</v>
      </c>
      <c r="B125" s="798" t="s">
        <v>393</v>
      </c>
      <c r="C125" s="798"/>
      <c r="D125" s="608" t="s">
        <v>394</v>
      </c>
      <c r="E125" s="609" t="s">
        <v>395</v>
      </c>
      <c r="F125" s="610" t="s">
        <v>396</v>
      </c>
      <c r="G125" s="610" t="s">
        <v>397</v>
      </c>
      <c r="H125" s="609" t="s">
        <v>309</v>
      </c>
      <c r="I125" s="608" t="s">
        <v>398</v>
      </c>
    </row>
    <row r="126" spans="1:9" x14ac:dyDescent="0.25">
      <c r="A126" s="799" t="s">
        <v>399</v>
      </c>
      <c r="B126" s="799"/>
      <c r="C126" s="799"/>
      <c r="D126" s="611"/>
      <c r="E126" s="611">
        <f>SUM(E127:E127)</f>
        <v>47500</v>
      </c>
      <c r="F126" s="611">
        <f t="shared" ref="F126:G126" si="21">SUM(F127:F127)</f>
        <v>0</v>
      </c>
      <c r="G126" s="611">
        <f t="shared" si="21"/>
        <v>47500</v>
      </c>
      <c r="H126" s="611"/>
      <c r="I126" s="615" t="s">
        <v>485</v>
      </c>
    </row>
    <row r="127" spans="1:9" x14ac:dyDescent="0.25">
      <c r="A127" s="637">
        <v>1</v>
      </c>
      <c r="B127" s="803" t="s">
        <v>486</v>
      </c>
      <c r="C127" s="803"/>
      <c r="D127" s="613">
        <v>5250</v>
      </c>
      <c r="E127" s="614">
        <v>47500</v>
      </c>
      <c r="F127" s="614"/>
      <c r="G127" s="614">
        <f>E127+F127</f>
        <v>47500</v>
      </c>
      <c r="H127" s="614"/>
      <c r="I127" s="614"/>
    </row>
    <row r="128" spans="1:9" ht="9.75" customHeight="1" x14ac:dyDescent="0.25">
      <c r="A128" s="618"/>
      <c r="B128" s="618"/>
      <c r="C128" s="618"/>
      <c r="D128" s="618"/>
      <c r="E128" s="645"/>
      <c r="F128" s="645"/>
      <c r="G128" s="645"/>
      <c r="H128" s="645"/>
      <c r="I128" s="645"/>
    </row>
    <row r="129" spans="1:9" x14ac:dyDescent="0.25">
      <c r="A129" s="794" t="s">
        <v>388</v>
      </c>
      <c r="B129" s="794"/>
      <c r="C129" s="794" t="s">
        <v>379</v>
      </c>
      <c r="D129" s="794"/>
      <c r="E129" s="794"/>
      <c r="F129" s="794"/>
      <c r="G129" s="794"/>
      <c r="H129" s="794"/>
      <c r="I129" s="794"/>
    </row>
    <row r="130" spans="1:9" x14ac:dyDescent="0.25">
      <c r="A130" s="794" t="s">
        <v>390</v>
      </c>
      <c r="B130" s="794"/>
      <c r="C130" s="797" t="s">
        <v>487</v>
      </c>
      <c r="D130" s="797"/>
      <c r="E130" s="797"/>
      <c r="F130" s="797"/>
      <c r="G130" s="797"/>
      <c r="H130" s="797"/>
      <c r="I130" s="797"/>
    </row>
    <row r="131" spans="1:9" ht="48" x14ac:dyDescent="0.25">
      <c r="A131" s="608" t="s">
        <v>392</v>
      </c>
      <c r="B131" s="798" t="s">
        <v>393</v>
      </c>
      <c r="C131" s="798"/>
      <c r="D131" s="608" t="s">
        <v>394</v>
      </c>
      <c r="E131" s="609" t="s">
        <v>395</v>
      </c>
      <c r="F131" s="610" t="s">
        <v>396</v>
      </c>
      <c r="G131" s="610" t="s">
        <v>397</v>
      </c>
      <c r="H131" s="609" t="s">
        <v>309</v>
      </c>
      <c r="I131" s="608" t="s">
        <v>398</v>
      </c>
    </row>
    <row r="132" spans="1:9" x14ac:dyDescent="0.25">
      <c r="A132" s="799" t="s">
        <v>399</v>
      </c>
      <c r="B132" s="799"/>
      <c r="C132" s="799"/>
      <c r="D132" s="626"/>
      <c r="E132" s="626">
        <f>SUM(E133:E134)</f>
        <v>40366</v>
      </c>
      <c r="F132" s="626">
        <f t="shared" ref="F132:G132" si="22">SUM(F133:F134)</f>
        <v>-1</v>
      </c>
      <c r="G132" s="626">
        <f t="shared" si="22"/>
        <v>40365</v>
      </c>
      <c r="H132" s="626"/>
      <c r="I132" s="631" t="s">
        <v>485</v>
      </c>
    </row>
    <row r="133" spans="1:9" ht="37.5" customHeight="1" x14ac:dyDescent="0.25">
      <c r="A133" s="628">
        <v>1</v>
      </c>
      <c r="B133" s="804" t="s">
        <v>488</v>
      </c>
      <c r="C133" s="805"/>
      <c r="D133" s="629">
        <v>5250</v>
      </c>
      <c r="E133" s="630">
        <v>10566</v>
      </c>
      <c r="F133" s="630">
        <v>-1</v>
      </c>
      <c r="G133" s="630">
        <f t="shared" ref="G133:G134" si="23">E133+F133</f>
        <v>10565</v>
      </c>
      <c r="H133" s="630"/>
      <c r="I133" s="630"/>
    </row>
    <row r="134" spans="1:9" x14ac:dyDescent="0.25">
      <c r="A134" s="637">
        <v>2</v>
      </c>
      <c r="B134" s="803" t="s">
        <v>489</v>
      </c>
      <c r="C134" s="803"/>
      <c r="D134" s="629">
        <v>5250</v>
      </c>
      <c r="E134" s="630">
        <v>29800</v>
      </c>
      <c r="F134" s="630"/>
      <c r="G134" s="630">
        <f t="shared" si="23"/>
        <v>29800</v>
      </c>
      <c r="H134" s="630"/>
      <c r="I134" s="630"/>
    </row>
    <row r="135" spans="1:9" x14ac:dyDescent="0.25">
      <c r="A135" s="655"/>
      <c r="B135" s="655"/>
      <c r="C135" s="655"/>
      <c r="D135" s="655"/>
      <c r="E135" s="656"/>
      <c r="F135" s="656"/>
      <c r="G135" s="656"/>
      <c r="H135" s="656"/>
      <c r="I135" s="656"/>
    </row>
    <row r="136" spans="1:9" ht="36" customHeight="1" x14ac:dyDescent="0.25">
      <c r="A136" s="830" t="s">
        <v>490</v>
      </c>
      <c r="B136" s="830"/>
      <c r="C136" s="830"/>
      <c r="D136" s="830"/>
      <c r="E136" s="830"/>
      <c r="F136" s="830"/>
      <c r="G136" s="830"/>
      <c r="H136" s="830"/>
      <c r="I136" s="830"/>
    </row>
    <row r="137" spans="1:9" x14ac:dyDescent="0.25">
      <c r="A137" s="657" t="s">
        <v>491</v>
      </c>
      <c r="B137" s="657"/>
      <c r="C137" s="657"/>
      <c r="D137" s="657"/>
      <c r="E137" s="657"/>
      <c r="F137" s="657"/>
      <c r="G137" s="657"/>
      <c r="H137" s="657"/>
      <c r="I137" s="657"/>
    </row>
    <row r="138" spans="1:9" x14ac:dyDescent="0.25">
      <c r="A138" s="657" t="s">
        <v>492</v>
      </c>
      <c r="B138" s="657"/>
      <c r="C138" s="657"/>
      <c r="D138" s="657"/>
      <c r="E138" s="657"/>
      <c r="F138" s="657"/>
      <c r="G138" s="657"/>
      <c r="H138" s="657"/>
      <c r="I138" s="657"/>
    </row>
  </sheetData>
  <sheetProtection algorithmName="SHA-512" hashValue="CZbO9OrjwMexEq3OPN8hac6E31uguIoPrXdlPG8o96QdkPtF2CBX5yYDUoMM0PA0aLzrwTvVTIPWYMfOVZcrdA==" saltValue="lNjdxrXahCnxH+PlF7Le4w==" spinCount="100000" sheet="1" objects="1" scenarios="1"/>
  <mergeCells count="140">
    <mergeCell ref="B133:C133"/>
    <mergeCell ref="B134:C134"/>
    <mergeCell ref="A136:I136"/>
    <mergeCell ref="A129:B129"/>
    <mergeCell ref="C129:I129"/>
    <mergeCell ref="A130:B130"/>
    <mergeCell ref="C130:I130"/>
    <mergeCell ref="B131:C131"/>
    <mergeCell ref="A132:C132"/>
    <mergeCell ref="A123:B123"/>
    <mergeCell ref="A124:B124"/>
    <mergeCell ref="C124:I124"/>
    <mergeCell ref="B125:C125"/>
    <mergeCell ref="A126:C126"/>
    <mergeCell ref="B127:C127"/>
    <mergeCell ref="A116:C116"/>
    <mergeCell ref="B117:C117"/>
    <mergeCell ref="B118:C118"/>
    <mergeCell ref="B119:C119"/>
    <mergeCell ref="B120:C120"/>
    <mergeCell ref="B121:C121"/>
    <mergeCell ref="B110:C110"/>
    <mergeCell ref="B111:C111"/>
    <mergeCell ref="A113:B113"/>
    <mergeCell ref="A114:B114"/>
    <mergeCell ref="C114:I114"/>
    <mergeCell ref="B115:C115"/>
    <mergeCell ref="B104:C104"/>
    <mergeCell ref="B105:C105"/>
    <mergeCell ref="A106:A107"/>
    <mergeCell ref="B106:C107"/>
    <mergeCell ref="B108:C108"/>
    <mergeCell ref="B109:C109"/>
    <mergeCell ref="A99:B99"/>
    <mergeCell ref="C99:I99"/>
    <mergeCell ref="B100:C100"/>
    <mergeCell ref="A101:C101"/>
    <mergeCell ref="B102:C102"/>
    <mergeCell ref="B103:C103"/>
    <mergeCell ref="A92:C92"/>
    <mergeCell ref="B93:C93"/>
    <mergeCell ref="B94:C94"/>
    <mergeCell ref="B95:C95"/>
    <mergeCell ref="B96:C96"/>
    <mergeCell ref="A98:B98"/>
    <mergeCell ref="B87:C87"/>
    <mergeCell ref="A89:B89"/>
    <mergeCell ref="C89:I89"/>
    <mergeCell ref="A90:B90"/>
    <mergeCell ref="C90:I90"/>
    <mergeCell ref="B91:C91"/>
    <mergeCell ref="A82:B82"/>
    <mergeCell ref="C82:I82"/>
    <mergeCell ref="B83:C83"/>
    <mergeCell ref="A84:C84"/>
    <mergeCell ref="B85:C85"/>
    <mergeCell ref="B86:C86"/>
    <mergeCell ref="B75:C75"/>
    <mergeCell ref="A76:C76"/>
    <mergeCell ref="B77:C77"/>
    <mergeCell ref="B78:C78"/>
    <mergeCell ref="B79:C79"/>
    <mergeCell ref="A81:B81"/>
    <mergeCell ref="C81:I81"/>
    <mergeCell ref="A70:C70"/>
    <mergeCell ref="B71:C71"/>
    <mergeCell ref="A73:B73"/>
    <mergeCell ref="C73:I73"/>
    <mergeCell ref="A74:B74"/>
    <mergeCell ref="C74:I74"/>
    <mergeCell ref="B65:C65"/>
    <mergeCell ref="A67:B67"/>
    <mergeCell ref="C67:I67"/>
    <mergeCell ref="A68:B68"/>
    <mergeCell ref="C68:I68"/>
    <mergeCell ref="B69:C69"/>
    <mergeCell ref="A61:B61"/>
    <mergeCell ref="C61:I61"/>
    <mergeCell ref="A62:B62"/>
    <mergeCell ref="C62:I62"/>
    <mergeCell ref="B63:C63"/>
    <mergeCell ref="A64:C64"/>
    <mergeCell ref="B54:C54"/>
    <mergeCell ref="A55:C55"/>
    <mergeCell ref="B56:C56"/>
    <mergeCell ref="B57:C57"/>
    <mergeCell ref="B58:C58"/>
    <mergeCell ref="B59:C59"/>
    <mergeCell ref="B48:C48"/>
    <mergeCell ref="B49:C49"/>
    <mergeCell ref="B50:C50"/>
    <mergeCell ref="A52:B52"/>
    <mergeCell ref="C52:I52"/>
    <mergeCell ref="A53:B53"/>
    <mergeCell ref="C53:I53"/>
    <mergeCell ref="B42:C42"/>
    <mergeCell ref="B43:C43"/>
    <mergeCell ref="B44:C44"/>
    <mergeCell ref="B45:C45"/>
    <mergeCell ref="B46:C46"/>
    <mergeCell ref="B47:C47"/>
    <mergeCell ref="B35:C35"/>
    <mergeCell ref="A36:A37"/>
    <mergeCell ref="B36:C37"/>
    <mergeCell ref="B38:C38"/>
    <mergeCell ref="B39:C39"/>
    <mergeCell ref="A40:A41"/>
    <mergeCell ref="B40:C40"/>
    <mergeCell ref="B41:C41"/>
    <mergeCell ref="B29:C29"/>
    <mergeCell ref="A31:B31"/>
    <mergeCell ref="A32:B32"/>
    <mergeCell ref="C32:I32"/>
    <mergeCell ref="B33:C33"/>
    <mergeCell ref="A34:C34"/>
    <mergeCell ref="A25:B25"/>
    <mergeCell ref="C25:I25"/>
    <mergeCell ref="A26:B26"/>
    <mergeCell ref="C26:I26"/>
    <mergeCell ref="B27:C27"/>
    <mergeCell ref="A28:C28"/>
    <mergeCell ref="B20:C20"/>
    <mergeCell ref="A21:C21"/>
    <mergeCell ref="B22:C22"/>
    <mergeCell ref="B23:C23"/>
    <mergeCell ref="B12:C12"/>
    <mergeCell ref="A13:C13"/>
    <mergeCell ref="A14:A16"/>
    <mergeCell ref="B14:C16"/>
    <mergeCell ref="A18:B18"/>
    <mergeCell ref="C18:I18"/>
    <mergeCell ref="A5:B5"/>
    <mergeCell ref="A6:I6"/>
    <mergeCell ref="A8:B8"/>
    <mergeCell ref="A10:B10"/>
    <mergeCell ref="C10:I10"/>
    <mergeCell ref="A11:B11"/>
    <mergeCell ref="C11:I11"/>
    <mergeCell ref="A19:B19"/>
    <mergeCell ref="C19:I19"/>
  </mergeCells>
  <pageMargins left="0.98425196850393704" right="0.39370078740157483" top="0.39370078740157483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>&amp;R&amp;"Times New Roman,Regular"&amp;9   99.pielikums Jūrmalas pilsētas domes 
2016.gada 10.marta saistošajiem noteikumiem Nr.6
(protokols Nr.3, 5.punkts)</firstHeader>
    <firstFooter>&amp;L&amp;9&amp;D; &amp;T&amp;R&amp;9&amp;P (&amp;N)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6"/>
  <sheetViews>
    <sheetView view="pageLayout" zoomScaleNormal="100" workbookViewId="0">
      <selection activeCell="J9" sqref="J9"/>
    </sheetView>
  </sheetViews>
  <sheetFormatPr defaultRowHeight="12" outlineLevelCol="1" x14ac:dyDescent="0.2"/>
  <cols>
    <col min="1" max="1" width="6.140625" style="601" customWidth="1"/>
    <col min="2" max="2" width="17.28515625" style="601" customWidth="1"/>
    <col min="3" max="3" width="23.42578125" style="601" customWidth="1"/>
    <col min="4" max="4" width="10.5703125" style="601" customWidth="1"/>
    <col min="5" max="5" width="11.5703125" style="601" hidden="1" customWidth="1" outlineLevel="1"/>
    <col min="6" max="6" width="11.140625" style="601" hidden="1" customWidth="1" outlineLevel="1"/>
    <col min="7" max="7" width="10.7109375" style="601" customWidth="1" collapsed="1"/>
    <col min="8" max="8" width="37.7109375" style="601" hidden="1" customWidth="1" outlineLevel="1"/>
    <col min="9" max="9" width="9.5703125" style="601" customWidth="1" collapsed="1"/>
    <col min="10" max="16384" width="9.140625" style="601"/>
  </cols>
  <sheetData>
    <row r="1" spans="1:9" x14ac:dyDescent="0.2">
      <c r="I1" s="672" t="s">
        <v>520</v>
      </c>
    </row>
    <row r="2" spans="1:9" x14ac:dyDescent="0.2">
      <c r="I2" s="672" t="s">
        <v>521</v>
      </c>
    </row>
    <row r="3" spans="1:9" x14ac:dyDescent="0.2">
      <c r="I3" s="672" t="s">
        <v>522</v>
      </c>
    </row>
    <row r="4" spans="1:9" x14ac:dyDescent="0.2">
      <c r="A4" s="601" t="s">
        <v>383</v>
      </c>
      <c r="B4" s="603"/>
      <c r="C4" s="603"/>
      <c r="D4" s="603"/>
      <c r="E4" s="603"/>
      <c r="F4" s="603"/>
      <c r="G4" s="603"/>
      <c r="H4" s="603"/>
      <c r="I4" s="603"/>
    </row>
    <row r="5" spans="1:9" x14ac:dyDescent="0.2">
      <c r="A5" s="794" t="s">
        <v>384</v>
      </c>
      <c r="B5" s="794"/>
      <c r="C5" s="603"/>
      <c r="D5" s="603"/>
      <c r="E5" s="603"/>
      <c r="F5" s="603"/>
      <c r="G5" s="603"/>
      <c r="H5" s="603"/>
      <c r="I5" s="603"/>
    </row>
    <row r="6" spans="1:9" ht="15.75" x14ac:dyDescent="0.25">
      <c r="A6" s="795" t="s">
        <v>385</v>
      </c>
      <c r="B6" s="795"/>
      <c r="C6" s="795"/>
      <c r="D6" s="795"/>
      <c r="E6" s="795"/>
      <c r="F6" s="795"/>
      <c r="G6" s="795"/>
      <c r="H6" s="795"/>
      <c r="I6" s="795"/>
    </row>
    <row r="7" spans="1:9" ht="15.75" x14ac:dyDescent="0.25">
      <c r="A7" s="604"/>
      <c r="B7" s="604"/>
      <c r="C7" s="604"/>
      <c r="D7" s="604"/>
      <c r="E7" s="604"/>
      <c r="F7" s="604"/>
      <c r="G7" s="604"/>
      <c r="H7" s="604"/>
      <c r="I7" s="604"/>
    </row>
    <row r="8" spans="1:9" ht="15.75" x14ac:dyDescent="0.25">
      <c r="A8" s="794" t="s">
        <v>386</v>
      </c>
      <c r="B8" s="794"/>
      <c r="C8" s="831" t="s">
        <v>523</v>
      </c>
      <c r="D8" s="831"/>
      <c r="E8" s="831"/>
      <c r="F8" s="831"/>
      <c r="G8" s="831"/>
      <c r="H8" s="831"/>
      <c r="I8" s="831"/>
    </row>
    <row r="9" spans="1:9" x14ac:dyDescent="0.2">
      <c r="A9" s="794" t="s">
        <v>388</v>
      </c>
      <c r="B9" s="794"/>
      <c r="C9" s="794" t="s">
        <v>510</v>
      </c>
      <c r="D9" s="794"/>
      <c r="E9" s="794"/>
      <c r="F9" s="794"/>
      <c r="G9" s="794"/>
      <c r="H9" s="794"/>
      <c r="I9" s="794"/>
    </row>
    <row r="10" spans="1:9" x14ac:dyDescent="0.2">
      <c r="A10" s="794" t="s">
        <v>390</v>
      </c>
      <c r="B10" s="794"/>
      <c r="C10" s="797" t="s">
        <v>524</v>
      </c>
      <c r="D10" s="797"/>
      <c r="E10" s="797"/>
      <c r="F10" s="797"/>
      <c r="G10" s="797"/>
      <c r="H10" s="797"/>
      <c r="I10" s="797"/>
    </row>
    <row r="11" spans="1:9" x14ac:dyDescent="0.2">
      <c r="A11" s="798" t="s">
        <v>392</v>
      </c>
      <c r="B11" s="798" t="s">
        <v>393</v>
      </c>
      <c r="C11" s="798"/>
      <c r="D11" s="798" t="s">
        <v>394</v>
      </c>
      <c r="E11" s="798" t="s">
        <v>395</v>
      </c>
      <c r="F11" s="832" t="s">
        <v>525</v>
      </c>
      <c r="G11" s="832" t="s">
        <v>397</v>
      </c>
      <c r="H11" s="832" t="s">
        <v>309</v>
      </c>
      <c r="I11" s="798" t="s">
        <v>398</v>
      </c>
    </row>
    <row r="12" spans="1:9" ht="24.75" customHeight="1" x14ac:dyDescent="0.2">
      <c r="A12" s="798"/>
      <c r="B12" s="798"/>
      <c r="C12" s="798"/>
      <c r="D12" s="798"/>
      <c r="E12" s="798"/>
      <c r="F12" s="833"/>
      <c r="G12" s="833"/>
      <c r="H12" s="833"/>
      <c r="I12" s="798"/>
    </row>
    <row r="13" spans="1:9" x14ac:dyDescent="0.2">
      <c r="A13" s="834" t="s">
        <v>399</v>
      </c>
      <c r="B13" s="835"/>
      <c r="C13" s="836"/>
      <c r="D13" s="626"/>
      <c r="E13" s="626">
        <f>SUM(E14:E29)</f>
        <v>462317</v>
      </c>
      <c r="F13" s="673">
        <f>SUM(F14:F29)</f>
        <v>0</v>
      </c>
      <c r="G13" s="626">
        <f>SUM(G14:G29)</f>
        <v>462317</v>
      </c>
      <c r="H13" s="626">
        <f>SUM(H14:H29)</f>
        <v>0</v>
      </c>
      <c r="I13" s="644"/>
    </row>
    <row r="14" spans="1:9" ht="12.75" customHeight="1" x14ac:dyDescent="0.2">
      <c r="A14" s="814">
        <v>1</v>
      </c>
      <c r="B14" s="837" t="s">
        <v>526</v>
      </c>
      <c r="C14" s="838"/>
      <c r="D14" s="674">
        <v>2231</v>
      </c>
      <c r="E14" s="630">
        <v>3426</v>
      </c>
      <c r="F14" s="644">
        <v>-312</v>
      </c>
      <c r="G14" s="630">
        <f>E14+F14</f>
        <v>3114</v>
      </c>
      <c r="H14" s="675"/>
      <c r="I14" s="841" t="s">
        <v>430</v>
      </c>
    </row>
    <row r="15" spans="1:9" ht="12.75" customHeight="1" x14ac:dyDescent="0.2">
      <c r="A15" s="814"/>
      <c r="B15" s="837"/>
      <c r="C15" s="838"/>
      <c r="D15" s="674">
        <v>2311</v>
      </c>
      <c r="E15" s="630">
        <v>30</v>
      </c>
      <c r="F15" s="644"/>
      <c r="G15" s="630">
        <f t="shared" ref="G15:G29" si="0">E15+F15</f>
        <v>30</v>
      </c>
      <c r="H15" s="675"/>
      <c r="I15" s="841"/>
    </row>
    <row r="16" spans="1:9" ht="12.75" customHeight="1" x14ac:dyDescent="0.2">
      <c r="A16" s="814"/>
      <c r="B16" s="837"/>
      <c r="C16" s="838"/>
      <c r="D16" s="674">
        <v>2390</v>
      </c>
      <c r="E16" s="630">
        <v>56</v>
      </c>
      <c r="F16" s="644"/>
      <c r="G16" s="630">
        <f t="shared" si="0"/>
        <v>56</v>
      </c>
      <c r="H16" s="675"/>
      <c r="I16" s="841"/>
    </row>
    <row r="17" spans="1:9" ht="12.75" customHeight="1" x14ac:dyDescent="0.2">
      <c r="A17" s="814"/>
      <c r="B17" s="837"/>
      <c r="C17" s="838"/>
      <c r="D17" s="674">
        <v>1150</v>
      </c>
      <c r="E17" s="630">
        <v>3270</v>
      </c>
      <c r="F17" s="644"/>
      <c r="G17" s="630">
        <f t="shared" si="0"/>
        <v>3270</v>
      </c>
      <c r="H17" s="675"/>
      <c r="I17" s="841"/>
    </row>
    <row r="18" spans="1:9" ht="12.75" customHeight="1" x14ac:dyDescent="0.2">
      <c r="A18" s="814"/>
      <c r="B18" s="837"/>
      <c r="C18" s="838"/>
      <c r="D18" s="674">
        <v>1210</v>
      </c>
      <c r="E18" s="630">
        <v>287</v>
      </c>
      <c r="F18" s="644"/>
      <c r="G18" s="630">
        <f t="shared" si="0"/>
        <v>287</v>
      </c>
      <c r="H18" s="675"/>
      <c r="I18" s="841"/>
    </row>
    <row r="19" spans="1:9" ht="36" x14ac:dyDescent="0.2">
      <c r="A19" s="814"/>
      <c r="B19" s="837"/>
      <c r="C19" s="838"/>
      <c r="D19" s="674">
        <v>2279</v>
      </c>
      <c r="E19" s="630"/>
      <c r="F19" s="644">
        <v>108</v>
      </c>
      <c r="G19" s="630">
        <f t="shared" si="0"/>
        <v>108</v>
      </c>
      <c r="H19" s="675" t="s">
        <v>527</v>
      </c>
      <c r="I19" s="841"/>
    </row>
    <row r="20" spans="1:9" ht="24" x14ac:dyDescent="0.2">
      <c r="A20" s="814"/>
      <c r="B20" s="837"/>
      <c r="C20" s="838"/>
      <c r="D20" s="674">
        <v>2264</v>
      </c>
      <c r="E20" s="630"/>
      <c r="F20" s="644">
        <v>312</v>
      </c>
      <c r="G20" s="630">
        <f t="shared" si="0"/>
        <v>312</v>
      </c>
      <c r="H20" s="675" t="s">
        <v>528</v>
      </c>
      <c r="I20" s="841"/>
    </row>
    <row r="21" spans="1:9" ht="12.75" customHeight="1" x14ac:dyDescent="0.2">
      <c r="A21" s="811"/>
      <c r="B21" s="839"/>
      <c r="C21" s="840"/>
      <c r="D21" s="674">
        <v>2314</v>
      </c>
      <c r="E21" s="630">
        <v>1344</v>
      </c>
      <c r="F21" s="644">
        <v>-108</v>
      </c>
      <c r="G21" s="630">
        <f t="shared" si="0"/>
        <v>1236</v>
      </c>
      <c r="H21" s="676"/>
      <c r="I21" s="842"/>
    </row>
    <row r="22" spans="1:9" ht="25.5" customHeight="1" x14ac:dyDescent="0.2">
      <c r="A22" s="637">
        <v>2</v>
      </c>
      <c r="B22" s="808" t="s">
        <v>529</v>
      </c>
      <c r="C22" s="809"/>
      <c r="D22" s="674">
        <v>2279</v>
      </c>
      <c r="E22" s="630">
        <v>140000</v>
      </c>
      <c r="F22" s="644"/>
      <c r="G22" s="630">
        <f t="shared" si="0"/>
        <v>140000</v>
      </c>
      <c r="H22" s="630"/>
      <c r="I22" s="631" t="s">
        <v>430</v>
      </c>
    </row>
    <row r="23" spans="1:9" ht="39" customHeight="1" x14ac:dyDescent="0.2">
      <c r="A23" s="637">
        <v>3</v>
      </c>
      <c r="B23" s="808" t="s">
        <v>530</v>
      </c>
      <c r="C23" s="809"/>
      <c r="D23" s="674">
        <v>2279</v>
      </c>
      <c r="E23" s="630">
        <v>52559</v>
      </c>
      <c r="F23" s="644"/>
      <c r="G23" s="630">
        <f t="shared" si="0"/>
        <v>52559</v>
      </c>
      <c r="H23" s="630"/>
      <c r="I23" s="631" t="s">
        <v>430</v>
      </c>
    </row>
    <row r="24" spans="1:9" ht="12.75" customHeight="1" x14ac:dyDescent="0.2">
      <c r="A24" s="677">
        <v>4</v>
      </c>
      <c r="B24" s="808" t="s">
        <v>531</v>
      </c>
      <c r="C24" s="809"/>
      <c r="D24" s="674">
        <v>2275</v>
      </c>
      <c r="E24" s="630">
        <v>500</v>
      </c>
      <c r="F24" s="644"/>
      <c r="G24" s="630">
        <f t="shared" si="0"/>
        <v>500</v>
      </c>
      <c r="H24" s="678"/>
      <c r="I24" s="679" t="s">
        <v>419</v>
      </c>
    </row>
    <row r="25" spans="1:9" s="684" customFormat="1" ht="24.75" customHeight="1" x14ac:dyDescent="0.2">
      <c r="A25" s="680">
        <v>5</v>
      </c>
      <c r="B25" s="826" t="s">
        <v>532</v>
      </c>
      <c r="C25" s="827"/>
      <c r="D25" s="681">
        <v>2275</v>
      </c>
      <c r="E25" s="632">
        <v>20000</v>
      </c>
      <c r="F25" s="682"/>
      <c r="G25" s="632">
        <f t="shared" si="0"/>
        <v>20000</v>
      </c>
      <c r="H25" s="683"/>
      <c r="I25" s="631" t="s">
        <v>430</v>
      </c>
    </row>
    <row r="26" spans="1:9" x14ac:dyDescent="0.2">
      <c r="A26" s="654">
        <v>6</v>
      </c>
      <c r="B26" s="808" t="s">
        <v>533</v>
      </c>
      <c r="C26" s="809"/>
      <c r="D26" s="685">
        <v>2279</v>
      </c>
      <c r="E26" s="630">
        <v>85000</v>
      </c>
      <c r="F26" s="644"/>
      <c r="G26" s="630">
        <f t="shared" si="0"/>
        <v>85000</v>
      </c>
      <c r="H26" s="630"/>
      <c r="I26" s="631" t="s">
        <v>430</v>
      </c>
    </row>
    <row r="27" spans="1:9" x14ac:dyDescent="0.2">
      <c r="A27" s="637">
        <v>7</v>
      </c>
      <c r="B27" s="808" t="s">
        <v>534</v>
      </c>
      <c r="C27" s="809"/>
      <c r="D27" s="674">
        <v>2279</v>
      </c>
      <c r="E27" s="630">
        <v>150000</v>
      </c>
      <c r="F27" s="644"/>
      <c r="G27" s="630">
        <f t="shared" si="0"/>
        <v>150000</v>
      </c>
      <c r="H27" s="630"/>
      <c r="I27" s="631" t="s">
        <v>430</v>
      </c>
    </row>
    <row r="28" spans="1:9" x14ac:dyDescent="0.2">
      <c r="A28" s="637">
        <v>8</v>
      </c>
      <c r="B28" s="808" t="s">
        <v>535</v>
      </c>
      <c r="C28" s="809"/>
      <c r="D28" s="674">
        <v>6422</v>
      </c>
      <c r="E28" s="630">
        <v>3896</v>
      </c>
      <c r="F28" s="644"/>
      <c r="G28" s="630">
        <f t="shared" si="0"/>
        <v>3896</v>
      </c>
      <c r="H28" s="630"/>
      <c r="I28" s="631" t="s">
        <v>536</v>
      </c>
    </row>
    <row r="29" spans="1:9" x14ac:dyDescent="0.2">
      <c r="A29" s="637">
        <v>9</v>
      </c>
      <c r="B29" s="808" t="s">
        <v>537</v>
      </c>
      <c r="C29" s="809"/>
      <c r="D29" s="674">
        <v>2264</v>
      </c>
      <c r="E29" s="630">
        <v>1949</v>
      </c>
      <c r="F29" s="644"/>
      <c r="G29" s="630">
        <f t="shared" si="0"/>
        <v>1949</v>
      </c>
      <c r="H29" s="630"/>
      <c r="I29" s="686"/>
    </row>
    <row r="30" spans="1:9" x14ac:dyDescent="0.2">
      <c r="A30" s="618"/>
      <c r="B30" s="618"/>
      <c r="C30" s="618"/>
      <c r="D30" s="618"/>
      <c r="E30" s="618"/>
      <c r="F30" s="645"/>
      <c r="G30" s="645"/>
      <c r="H30" s="645"/>
      <c r="I30" s="645"/>
    </row>
    <row r="31" spans="1:9" x14ac:dyDescent="0.2">
      <c r="A31" s="794" t="s">
        <v>388</v>
      </c>
      <c r="B31" s="794"/>
      <c r="C31" s="794" t="s">
        <v>510</v>
      </c>
      <c r="D31" s="794"/>
      <c r="E31" s="794"/>
      <c r="F31" s="794"/>
      <c r="G31" s="794"/>
      <c r="H31" s="794"/>
      <c r="I31" s="794"/>
    </row>
    <row r="32" spans="1:9" x14ac:dyDescent="0.2">
      <c r="A32" s="794" t="s">
        <v>390</v>
      </c>
      <c r="B32" s="794"/>
      <c r="C32" s="797" t="s">
        <v>538</v>
      </c>
      <c r="D32" s="797"/>
      <c r="E32" s="797"/>
      <c r="F32" s="797"/>
      <c r="G32" s="797"/>
      <c r="H32" s="797"/>
      <c r="I32" s="797"/>
    </row>
    <row r="33" spans="1:10" ht="12" customHeight="1" x14ac:dyDescent="0.2">
      <c r="A33" s="798" t="s">
        <v>392</v>
      </c>
      <c r="B33" s="798" t="s">
        <v>393</v>
      </c>
      <c r="C33" s="798"/>
      <c r="D33" s="798" t="s">
        <v>394</v>
      </c>
      <c r="E33" s="798" t="s">
        <v>395</v>
      </c>
      <c r="F33" s="832" t="s">
        <v>525</v>
      </c>
      <c r="G33" s="832" t="s">
        <v>397</v>
      </c>
      <c r="H33" s="832" t="s">
        <v>309</v>
      </c>
      <c r="I33" s="798" t="s">
        <v>398</v>
      </c>
    </row>
    <row r="34" spans="1:10" ht="23.25" customHeight="1" x14ac:dyDescent="0.2">
      <c r="A34" s="798"/>
      <c r="B34" s="798"/>
      <c r="C34" s="798"/>
      <c r="D34" s="798"/>
      <c r="E34" s="798"/>
      <c r="F34" s="833"/>
      <c r="G34" s="833"/>
      <c r="H34" s="833"/>
      <c r="I34" s="798"/>
    </row>
    <row r="35" spans="1:10" x14ac:dyDescent="0.2">
      <c r="A35" s="834" t="s">
        <v>399</v>
      </c>
      <c r="B35" s="835"/>
      <c r="C35" s="836"/>
      <c r="D35" s="626"/>
      <c r="E35" s="626">
        <f>SUM(E36:E36)</f>
        <v>3000</v>
      </c>
      <c r="F35" s="673">
        <f>SUM(F36:F36)</f>
        <v>0</v>
      </c>
      <c r="G35" s="626">
        <f t="shared" ref="G35" si="1">SUM(G36:G36)</f>
        <v>3000</v>
      </c>
      <c r="H35" s="626"/>
      <c r="I35" s="626"/>
    </row>
    <row r="36" spans="1:10" ht="12.75" customHeight="1" x14ac:dyDescent="0.2">
      <c r="A36" s="677">
        <v>1</v>
      </c>
      <c r="B36" s="839" t="s">
        <v>539</v>
      </c>
      <c r="C36" s="840"/>
      <c r="D36" s="674">
        <v>2275</v>
      </c>
      <c r="E36" s="630">
        <v>3000</v>
      </c>
      <c r="F36" s="644"/>
      <c r="G36" s="630">
        <f>E36+F36</f>
        <v>3000</v>
      </c>
      <c r="H36" s="630"/>
      <c r="I36" s="631" t="s">
        <v>540</v>
      </c>
    </row>
    <row r="37" spans="1:10" x14ac:dyDescent="0.2">
      <c r="F37" s="687"/>
      <c r="G37" s="687"/>
      <c r="H37" s="687"/>
      <c r="I37" s="687"/>
    </row>
    <row r="38" spans="1:10" x14ac:dyDescent="0.2">
      <c r="A38" s="601" t="s">
        <v>541</v>
      </c>
    </row>
    <row r="39" spans="1:10" x14ac:dyDescent="0.2">
      <c r="A39" s="601" t="s">
        <v>542</v>
      </c>
      <c r="C39" s="601" t="s">
        <v>543</v>
      </c>
    </row>
    <row r="40" spans="1:10" x14ac:dyDescent="0.2">
      <c r="A40" s="843" t="s">
        <v>544</v>
      </c>
      <c r="B40" s="843"/>
      <c r="C40" s="843"/>
      <c r="D40" s="688"/>
      <c r="E40" s="688"/>
      <c r="F40" s="688"/>
      <c r="G40" s="688"/>
      <c r="H40" s="688"/>
      <c r="I40" s="688"/>
    </row>
    <row r="41" spans="1:10" x14ac:dyDescent="0.2">
      <c r="A41" s="601" t="s">
        <v>545</v>
      </c>
    </row>
    <row r="42" spans="1:10" x14ac:dyDescent="0.2">
      <c r="A42" s="601" t="s">
        <v>546</v>
      </c>
    </row>
    <row r="43" spans="1:10" x14ac:dyDescent="0.2">
      <c r="A43" s="601" t="s">
        <v>547</v>
      </c>
    </row>
    <row r="44" spans="1:10" x14ac:dyDescent="0.2">
      <c r="A44" s="601" t="s">
        <v>548</v>
      </c>
    </row>
    <row r="45" spans="1:10" x14ac:dyDescent="0.2">
      <c r="A45" s="689"/>
      <c r="B45" s="689"/>
      <c r="C45" s="689"/>
      <c r="D45" s="689"/>
      <c r="E45" s="689"/>
      <c r="F45" s="689"/>
      <c r="G45" s="689"/>
      <c r="H45" s="689"/>
      <c r="I45" s="689"/>
      <c r="J45" s="689"/>
    </row>
    <row r="46" spans="1:10" x14ac:dyDescent="0.2">
      <c r="A46" s="689"/>
      <c r="B46" s="689"/>
      <c r="C46" s="689"/>
      <c r="D46" s="689"/>
      <c r="E46" s="689"/>
      <c r="F46" s="689"/>
      <c r="G46" s="689"/>
      <c r="H46" s="689"/>
      <c r="I46" s="689"/>
      <c r="J46" s="689"/>
    </row>
  </sheetData>
  <sheetProtection algorithmName="SHA-512" hashValue="x8EE+LIg9a+UjVEmfLXY9REXoXjabr/ZIACzhs/EC9TykhDD4idXxUjecdWw9HxWarPzuwb9XnFo7g2ru+Le3g==" saltValue="AEpLqyty3S3kjw8rcbpqCA==" spinCount="100000" sheet="1" objects="1" scenarios="1"/>
  <mergeCells count="43">
    <mergeCell ref="A35:C35"/>
    <mergeCell ref="B36:C36"/>
    <mergeCell ref="A40:C40"/>
    <mergeCell ref="A31:B31"/>
    <mergeCell ref="C31:I31"/>
    <mergeCell ref="A32:B32"/>
    <mergeCell ref="C32:I32"/>
    <mergeCell ref="A33:A34"/>
    <mergeCell ref="B33:C34"/>
    <mergeCell ref="D33:D34"/>
    <mergeCell ref="E33:E34"/>
    <mergeCell ref="F33:F34"/>
    <mergeCell ref="G33:G34"/>
    <mergeCell ref="H33:H34"/>
    <mergeCell ref="I33:I34"/>
    <mergeCell ref="B29:C29"/>
    <mergeCell ref="A13:C13"/>
    <mergeCell ref="A14:A21"/>
    <mergeCell ref="B14:C21"/>
    <mergeCell ref="I14:I21"/>
    <mergeCell ref="B22:C22"/>
    <mergeCell ref="B23:C23"/>
    <mergeCell ref="B24:C24"/>
    <mergeCell ref="B25:C25"/>
    <mergeCell ref="B26:C26"/>
    <mergeCell ref="B27:C27"/>
    <mergeCell ref="B28:C28"/>
    <mergeCell ref="A10:B10"/>
    <mergeCell ref="C10:I10"/>
    <mergeCell ref="A11:A12"/>
    <mergeCell ref="B11:C12"/>
    <mergeCell ref="D11:D12"/>
    <mergeCell ref="E11:E12"/>
    <mergeCell ref="F11:F12"/>
    <mergeCell ref="G11:G12"/>
    <mergeCell ref="H11:H12"/>
    <mergeCell ref="I11:I12"/>
    <mergeCell ref="A5:B5"/>
    <mergeCell ref="A6:I6"/>
    <mergeCell ref="A8:B8"/>
    <mergeCell ref="C8:I8"/>
    <mergeCell ref="A9:B9"/>
    <mergeCell ref="C9:I9"/>
  </mergeCells>
  <pageMargins left="0.98425196850393704" right="0.39370078740157483" top="0.39370078740157483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   100.pielikums Jūrmalas pilsētas domes 
2016.gada 10.marta saistošajiem noteikumiem Nr.6
(protokols Nr.3, 5.punkts) </firstHeader>
    <firstFooter>&amp;L&amp;9&amp;D; &amp;T&amp;R&amp;9&amp;P (&amp;N)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15"/>
  <sheetViews>
    <sheetView view="pageLayout" zoomScaleNormal="100" workbookViewId="0">
      <selection activeCell="M8" sqref="M8"/>
    </sheetView>
  </sheetViews>
  <sheetFormatPr defaultRowHeight="12" outlineLevelCol="1" x14ac:dyDescent="0.2"/>
  <cols>
    <col min="1" max="1" width="6.7109375" style="690" customWidth="1"/>
    <col min="2" max="2" width="36.42578125" style="690" customWidth="1"/>
    <col min="3" max="3" width="10.5703125" style="690" customWidth="1"/>
    <col min="4" max="4" width="10.42578125" style="690" hidden="1" customWidth="1" outlineLevel="1"/>
    <col min="5" max="5" width="11.5703125" style="690" hidden="1" customWidth="1" outlineLevel="1"/>
    <col min="6" max="6" width="11" style="690" hidden="1" customWidth="1" outlineLevel="1"/>
    <col min="7" max="7" width="9.7109375" style="690" hidden="1" customWidth="1" outlineLevel="1"/>
    <col min="8" max="8" width="11.140625" style="690" customWidth="1" collapsed="1"/>
    <col min="9" max="9" width="11.28515625" style="690" customWidth="1"/>
    <col min="10" max="10" width="26" style="690" hidden="1" customWidth="1" outlineLevel="1"/>
    <col min="11" max="11" width="8.7109375" style="690" customWidth="1" collapsed="1"/>
    <col min="12" max="16384" width="9.140625" style="690"/>
  </cols>
  <sheetData>
    <row r="1" spans="1:12" x14ac:dyDescent="0.2">
      <c r="K1" s="691" t="s">
        <v>549</v>
      </c>
    </row>
    <row r="2" spans="1:12" x14ac:dyDescent="0.2">
      <c r="K2" s="691" t="s">
        <v>381</v>
      </c>
    </row>
    <row r="3" spans="1:12" x14ac:dyDescent="0.2">
      <c r="K3" s="691" t="s">
        <v>382</v>
      </c>
    </row>
    <row r="4" spans="1:12" x14ac:dyDescent="0.2">
      <c r="A4" s="601" t="s">
        <v>383</v>
      </c>
      <c r="B4" s="603"/>
      <c r="C4" s="692"/>
      <c r="D4" s="692"/>
      <c r="E4" s="692"/>
      <c r="F4" s="692"/>
      <c r="G4" s="692"/>
      <c r="H4" s="692"/>
      <c r="I4" s="692"/>
      <c r="J4" s="692"/>
      <c r="K4" s="692"/>
      <c r="L4" s="692"/>
    </row>
    <row r="5" spans="1:12" x14ac:dyDescent="0.2">
      <c r="A5" s="794" t="s">
        <v>384</v>
      </c>
      <c r="B5" s="794"/>
      <c r="C5" s="692"/>
      <c r="D5" s="692"/>
      <c r="E5" s="692"/>
      <c r="F5" s="692"/>
      <c r="G5" s="692"/>
      <c r="H5" s="692"/>
      <c r="I5" s="692"/>
      <c r="J5" s="692"/>
      <c r="K5" s="692"/>
      <c r="L5" s="692"/>
    </row>
    <row r="6" spans="1:12" ht="15.75" x14ac:dyDescent="0.25">
      <c r="A6" s="844" t="s">
        <v>550</v>
      </c>
      <c r="B6" s="844"/>
      <c r="C6" s="844"/>
      <c r="D6" s="844"/>
      <c r="E6" s="844"/>
      <c r="F6" s="844"/>
      <c r="G6" s="844"/>
      <c r="H6" s="844"/>
      <c r="I6" s="844"/>
      <c r="J6" s="844"/>
      <c r="K6" s="844"/>
    </row>
    <row r="7" spans="1:12" ht="12" customHeight="1" x14ac:dyDescent="0.25">
      <c r="A7" s="693"/>
      <c r="B7" s="693"/>
      <c r="C7" s="693"/>
      <c r="D7" s="693"/>
      <c r="E7" s="693"/>
      <c r="F7" s="693"/>
      <c r="G7" s="693"/>
      <c r="H7" s="693"/>
      <c r="I7" s="693"/>
      <c r="J7" s="693"/>
      <c r="K7" s="693"/>
    </row>
    <row r="8" spans="1:12" ht="15.75" x14ac:dyDescent="0.2">
      <c r="A8" s="694" t="s">
        <v>551</v>
      </c>
      <c r="B8" s="694"/>
      <c r="C8" s="695" t="s">
        <v>552</v>
      </c>
      <c r="D8" s="695"/>
      <c r="E8" s="696"/>
      <c r="F8" s="696"/>
      <c r="G8" s="696"/>
      <c r="H8" s="696"/>
      <c r="I8" s="696"/>
      <c r="J8" s="696"/>
    </row>
    <row r="9" spans="1:12" s="697" customFormat="1" x14ac:dyDescent="0.25">
      <c r="A9" s="697" t="s">
        <v>553</v>
      </c>
      <c r="C9" s="698"/>
      <c r="D9" s="698"/>
      <c r="E9" s="698"/>
      <c r="F9" s="698"/>
      <c r="G9" s="698"/>
      <c r="H9" s="698"/>
      <c r="I9" s="698"/>
      <c r="J9" s="698"/>
    </row>
    <row r="10" spans="1:12" s="697" customFormat="1" ht="12.75" x14ac:dyDescent="0.25">
      <c r="A10" s="697" t="s">
        <v>554</v>
      </c>
      <c r="C10" s="699"/>
      <c r="D10" s="700"/>
      <c r="E10" s="700"/>
      <c r="F10" s="700"/>
      <c r="G10" s="700"/>
      <c r="H10" s="700"/>
      <c r="I10" s="700"/>
      <c r="J10" s="700"/>
    </row>
    <row r="11" spans="1:12" s="697" customFormat="1" ht="24.75" customHeight="1" x14ac:dyDescent="0.25">
      <c r="A11" s="798" t="s">
        <v>392</v>
      </c>
      <c r="B11" s="798" t="s">
        <v>393</v>
      </c>
      <c r="C11" s="798" t="s">
        <v>394</v>
      </c>
      <c r="D11" s="845" t="s">
        <v>555</v>
      </c>
      <c r="E11" s="845"/>
      <c r="F11" s="798" t="s">
        <v>525</v>
      </c>
      <c r="G11" s="798"/>
      <c r="H11" s="798" t="s">
        <v>397</v>
      </c>
      <c r="I11" s="798"/>
      <c r="J11" s="798" t="s">
        <v>309</v>
      </c>
      <c r="K11" s="845" t="s">
        <v>556</v>
      </c>
      <c r="L11" s="701"/>
    </row>
    <row r="12" spans="1:12" s="697" customFormat="1" ht="24" customHeight="1" x14ac:dyDescent="0.25">
      <c r="A12" s="798"/>
      <c r="B12" s="798"/>
      <c r="C12" s="798"/>
      <c r="D12" s="702" t="s">
        <v>557</v>
      </c>
      <c r="E12" s="702" t="s">
        <v>558</v>
      </c>
      <c r="F12" s="608" t="s">
        <v>557</v>
      </c>
      <c r="G12" s="608" t="s">
        <v>558</v>
      </c>
      <c r="H12" s="608" t="s">
        <v>557</v>
      </c>
      <c r="I12" s="608" t="s">
        <v>558</v>
      </c>
      <c r="J12" s="798"/>
      <c r="K12" s="845"/>
      <c r="L12" s="701"/>
    </row>
    <row r="13" spans="1:12" s="697" customFormat="1" x14ac:dyDescent="0.25">
      <c r="A13" s="846" t="s">
        <v>559</v>
      </c>
      <c r="B13" s="846"/>
      <c r="C13" s="626"/>
      <c r="D13" s="626">
        <f>SUM(D14:D15)</f>
        <v>20502</v>
      </c>
      <c r="E13" s="703"/>
      <c r="F13" s="704"/>
      <c r="G13" s="704"/>
      <c r="H13" s="705">
        <f>D13+E13</f>
        <v>20502</v>
      </c>
      <c r="I13" s="705">
        <f>E13+F13</f>
        <v>0</v>
      </c>
      <c r="J13" s="704"/>
      <c r="K13" s="704"/>
      <c r="L13" s="706"/>
    </row>
    <row r="14" spans="1:12" s="697" customFormat="1" x14ac:dyDescent="0.25">
      <c r="A14" s="608">
        <v>1</v>
      </c>
      <c r="B14" s="707" t="s">
        <v>560</v>
      </c>
      <c r="C14" s="708">
        <v>5219</v>
      </c>
      <c r="D14" s="709">
        <v>20100</v>
      </c>
      <c r="E14" s="703"/>
      <c r="F14" s="704"/>
      <c r="G14" s="704"/>
      <c r="H14" s="709">
        <f>D14+E14</f>
        <v>20100</v>
      </c>
      <c r="I14" s="709"/>
      <c r="J14" s="704"/>
      <c r="K14" s="704"/>
      <c r="L14" s="710"/>
    </row>
    <row r="15" spans="1:12" s="697" customFormat="1" x14ac:dyDescent="0.25">
      <c r="A15" s="608">
        <v>2</v>
      </c>
      <c r="B15" s="711" t="s">
        <v>561</v>
      </c>
      <c r="C15" s="708">
        <v>2519</v>
      </c>
      <c r="D15" s="709">
        <v>402</v>
      </c>
      <c r="E15" s="703"/>
      <c r="F15" s="704"/>
      <c r="G15" s="704"/>
      <c r="H15" s="709">
        <f>D15+E15</f>
        <v>402</v>
      </c>
      <c r="I15" s="709"/>
      <c r="J15" s="704"/>
      <c r="K15" s="704"/>
      <c r="L15" s="706"/>
    </row>
    <row r="16" spans="1:12" s="697" customFormat="1" ht="12.75" x14ac:dyDescent="0.25">
      <c r="A16" s="712"/>
      <c r="B16" s="713"/>
      <c r="C16" s="714"/>
      <c r="D16" s="714"/>
      <c r="E16" s="714"/>
      <c r="F16" s="714"/>
      <c r="G16" s="714"/>
      <c r="H16" s="714"/>
      <c r="I16" s="714"/>
      <c r="J16" s="714"/>
    </row>
    <row r="17" spans="1:13" x14ac:dyDescent="0.2">
      <c r="A17" s="690" t="s">
        <v>562</v>
      </c>
    </row>
    <row r="18" spans="1:13" x14ac:dyDescent="0.2">
      <c r="A18" s="690" t="s">
        <v>563</v>
      </c>
    </row>
    <row r="19" spans="1:13" ht="24.75" customHeight="1" x14ac:dyDescent="0.2">
      <c r="A19" s="847" t="s">
        <v>392</v>
      </c>
      <c r="B19" s="847" t="s">
        <v>393</v>
      </c>
      <c r="C19" s="845" t="s">
        <v>394</v>
      </c>
      <c r="D19" s="845" t="s">
        <v>555</v>
      </c>
      <c r="E19" s="845"/>
      <c r="F19" s="798" t="s">
        <v>525</v>
      </c>
      <c r="G19" s="798"/>
      <c r="H19" s="798" t="s">
        <v>397</v>
      </c>
      <c r="I19" s="798"/>
      <c r="J19" s="798" t="s">
        <v>309</v>
      </c>
      <c r="K19" s="845" t="s">
        <v>556</v>
      </c>
    </row>
    <row r="20" spans="1:13" ht="25.5" customHeight="1" x14ac:dyDescent="0.2">
      <c r="A20" s="847"/>
      <c r="B20" s="847"/>
      <c r="C20" s="845"/>
      <c r="D20" s="702" t="s">
        <v>557</v>
      </c>
      <c r="E20" s="702" t="s">
        <v>558</v>
      </c>
      <c r="F20" s="608" t="s">
        <v>557</v>
      </c>
      <c r="G20" s="608" t="s">
        <v>558</v>
      </c>
      <c r="H20" s="608" t="s">
        <v>557</v>
      </c>
      <c r="I20" s="608" t="s">
        <v>558</v>
      </c>
      <c r="J20" s="798"/>
      <c r="K20" s="845"/>
    </row>
    <row r="21" spans="1:13" x14ac:dyDescent="0.2">
      <c r="A21" s="848" t="s">
        <v>564</v>
      </c>
      <c r="B21" s="848"/>
      <c r="C21" s="715"/>
      <c r="D21" s="715">
        <f t="shared" ref="D21:I21" si="0">SUM(D22:D40)</f>
        <v>419799</v>
      </c>
      <c r="E21" s="715">
        <f t="shared" si="0"/>
        <v>43683</v>
      </c>
      <c r="F21" s="715">
        <f t="shared" si="0"/>
        <v>0</v>
      </c>
      <c r="G21" s="715">
        <f t="shared" si="0"/>
        <v>0</v>
      </c>
      <c r="H21" s="715">
        <f t="shared" si="0"/>
        <v>419799</v>
      </c>
      <c r="I21" s="715">
        <f t="shared" si="0"/>
        <v>43683</v>
      </c>
      <c r="J21" s="715"/>
      <c r="K21" s="715"/>
    </row>
    <row r="22" spans="1:13" ht="48" x14ac:dyDescent="0.2">
      <c r="A22" s="716">
        <v>1</v>
      </c>
      <c r="B22" s="717" t="s">
        <v>565</v>
      </c>
      <c r="C22" s="718">
        <v>2279</v>
      </c>
      <c r="D22" s="719">
        <v>10700</v>
      </c>
      <c r="E22" s="719"/>
      <c r="F22" s="719"/>
      <c r="G22" s="719"/>
      <c r="H22" s="719">
        <f t="shared" ref="H22:I40" si="1">D22+F22</f>
        <v>10700</v>
      </c>
      <c r="I22" s="719">
        <f t="shared" si="1"/>
        <v>0</v>
      </c>
      <c r="J22" s="719"/>
      <c r="K22" s="715" t="s">
        <v>566</v>
      </c>
      <c r="M22" s="720"/>
    </row>
    <row r="23" spans="1:13" x14ac:dyDescent="0.2">
      <c r="A23" s="716">
        <v>2</v>
      </c>
      <c r="B23" s="717" t="s">
        <v>567</v>
      </c>
      <c r="C23" s="718">
        <v>2239</v>
      </c>
      <c r="D23" s="719">
        <v>5000</v>
      </c>
      <c r="E23" s="719"/>
      <c r="F23" s="719"/>
      <c r="G23" s="719"/>
      <c r="H23" s="719">
        <f t="shared" si="1"/>
        <v>5000</v>
      </c>
      <c r="I23" s="719">
        <f t="shared" si="1"/>
        <v>0</v>
      </c>
      <c r="J23" s="719"/>
      <c r="K23" s="715" t="s">
        <v>568</v>
      </c>
    </row>
    <row r="24" spans="1:13" ht="27" customHeight="1" x14ac:dyDescent="0.2">
      <c r="A24" s="716">
        <v>3</v>
      </c>
      <c r="B24" s="721" t="s">
        <v>569</v>
      </c>
      <c r="C24" s="718">
        <v>2312</v>
      </c>
      <c r="D24" s="719">
        <v>1500</v>
      </c>
      <c r="E24" s="719"/>
      <c r="F24" s="719"/>
      <c r="G24" s="719"/>
      <c r="H24" s="719">
        <f t="shared" si="1"/>
        <v>1500</v>
      </c>
      <c r="I24" s="719">
        <f t="shared" si="1"/>
        <v>0</v>
      </c>
      <c r="J24" s="719"/>
      <c r="K24" s="722" t="s">
        <v>568</v>
      </c>
    </row>
    <row r="25" spans="1:13" x14ac:dyDescent="0.2">
      <c r="A25" s="716">
        <v>4</v>
      </c>
      <c r="B25" s="717" t="s">
        <v>116</v>
      </c>
      <c r="C25" s="718">
        <v>2263</v>
      </c>
      <c r="D25" s="719">
        <v>31223</v>
      </c>
      <c r="E25" s="719"/>
      <c r="F25" s="719"/>
      <c r="G25" s="719"/>
      <c r="H25" s="719">
        <f t="shared" si="1"/>
        <v>31223</v>
      </c>
      <c r="I25" s="719">
        <f t="shared" si="1"/>
        <v>0</v>
      </c>
      <c r="J25" s="719"/>
      <c r="K25" s="715" t="s">
        <v>570</v>
      </c>
    </row>
    <row r="26" spans="1:13" x14ac:dyDescent="0.2">
      <c r="A26" s="716">
        <v>5</v>
      </c>
      <c r="B26" s="717" t="s">
        <v>571</v>
      </c>
      <c r="C26" s="718">
        <v>2263</v>
      </c>
      <c r="D26" s="719">
        <v>4781</v>
      </c>
      <c r="E26" s="719"/>
      <c r="F26" s="719"/>
      <c r="G26" s="719"/>
      <c r="H26" s="719">
        <f t="shared" si="1"/>
        <v>4781</v>
      </c>
      <c r="I26" s="719">
        <f t="shared" si="1"/>
        <v>0</v>
      </c>
      <c r="J26" s="719"/>
      <c r="K26" s="715" t="s">
        <v>570</v>
      </c>
    </row>
    <row r="27" spans="1:13" ht="12" customHeight="1" x14ac:dyDescent="0.2">
      <c r="A27" s="716">
        <v>6</v>
      </c>
      <c r="B27" s="721" t="s">
        <v>572</v>
      </c>
      <c r="C27" s="718">
        <v>2261</v>
      </c>
      <c r="D27" s="719">
        <v>56845</v>
      </c>
      <c r="E27" s="719">
        <v>43683</v>
      </c>
      <c r="F27" s="719"/>
      <c r="G27" s="719"/>
      <c r="H27" s="719">
        <f t="shared" si="1"/>
        <v>56845</v>
      </c>
      <c r="I27" s="719">
        <f t="shared" si="1"/>
        <v>43683</v>
      </c>
      <c r="J27" s="719"/>
      <c r="K27" s="722" t="s">
        <v>570</v>
      </c>
    </row>
    <row r="28" spans="1:13" ht="12" customHeight="1" x14ac:dyDescent="0.2">
      <c r="A28" s="849">
        <v>7</v>
      </c>
      <c r="B28" s="850" t="s">
        <v>573</v>
      </c>
      <c r="C28" s="718">
        <v>2221</v>
      </c>
      <c r="D28" s="719">
        <v>45000</v>
      </c>
      <c r="E28" s="719"/>
      <c r="F28" s="719"/>
      <c r="G28" s="719"/>
      <c r="H28" s="719">
        <f t="shared" si="1"/>
        <v>45000</v>
      </c>
      <c r="I28" s="719">
        <f t="shared" si="1"/>
        <v>0</v>
      </c>
      <c r="J28" s="719"/>
      <c r="K28" s="851" t="s">
        <v>574</v>
      </c>
    </row>
    <row r="29" spans="1:13" ht="12.75" customHeight="1" x14ac:dyDescent="0.2">
      <c r="A29" s="849"/>
      <c r="B29" s="850"/>
      <c r="C29" s="718">
        <v>2222</v>
      </c>
      <c r="D29" s="719">
        <v>592</v>
      </c>
      <c r="E29" s="719"/>
      <c r="F29" s="719"/>
      <c r="G29" s="719"/>
      <c r="H29" s="719">
        <f t="shared" si="1"/>
        <v>592</v>
      </c>
      <c r="I29" s="719">
        <f t="shared" si="1"/>
        <v>0</v>
      </c>
      <c r="J29" s="719"/>
      <c r="K29" s="851"/>
    </row>
    <row r="30" spans="1:13" ht="12.75" customHeight="1" x14ac:dyDescent="0.2">
      <c r="A30" s="849"/>
      <c r="B30" s="850"/>
      <c r="C30" s="718">
        <v>2223</v>
      </c>
      <c r="D30" s="719">
        <v>10000</v>
      </c>
      <c r="E30" s="719"/>
      <c r="F30" s="719"/>
      <c r="G30" s="719"/>
      <c r="H30" s="719">
        <f t="shared" si="1"/>
        <v>10000</v>
      </c>
      <c r="I30" s="719">
        <f t="shared" si="1"/>
        <v>0</v>
      </c>
      <c r="J30" s="719"/>
      <c r="K30" s="851"/>
    </row>
    <row r="31" spans="1:13" ht="12.75" customHeight="1" x14ac:dyDescent="0.2">
      <c r="A31" s="849"/>
      <c r="B31" s="850"/>
      <c r="C31" s="718">
        <v>2241</v>
      </c>
      <c r="D31" s="719">
        <v>5121</v>
      </c>
      <c r="E31" s="719"/>
      <c r="F31" s="719"/>
      <c r="G31" s="719"/>
      <c r="H31" s="719">
        <f t="shared" si="1"/>
        <v>5121</v>
      </c>
      <c r="I31" s="719">
        <f t="shared" si="1"/>
        <v>0</v>
      </c>
      <c r="J31" s="719"/>
      <c r="K31" s="851"/>
    </row>
    <row r="32" spans="1:13" ht="12.75" customHeight="1" x14ac:dyDescent="0.2">
      <c r="A32" s="849"/>
      <c r="B32" s="850"/>
      <c r="C32" s="723">
        <v>2244</v>
      </c>
      <c r="D32" s="719">
        <f>211936-50000</f>
        <v>161936</v>
      </c>
      <c r="E32" s="719"/>
      <c r="F32" s="719"/>
      <c r="G32" s="719"/>
      <c r="H32" s="719">
        <f t="shared" si="1"/>
        <v>161936</v>
      </c>
      <c r="I32" s="719">
        <f t="shared" si="1"/>
        <v>0</v>
      </c>
      <c r="J32" s="719"/>
      <c r="K32" s="851"/>
    </row>
    <row r="33" spans="1:11" ht="36" x14ac:dyDescent="0.2">
      <c r="A33" s="716">
        <v>9</v>
      </c>
      <c r="B33" s="721" t="s">
        <v>575</v>
      </c>
      <c r="C33" s="723">
        <v>2244</v>
      </c>
      <c r="D33" s="719">
        <v>4114</v>
      </c>
      <c r="E33" s="719"/>
      <c r="F33" s="719"/>
      <c r="G33" s="719"/>
      <c r="H33" s="719">
        <f t="shared" si="1"/>
        <v>4114</v>
      </c>
      <c r="I33" s="719">
        <f t="shared" si="1"/>
        <v>0</v>
      </c>
      <c r="J33" s="719"/>
      <c r="K33" s="722" t="s">
        <v>576</v>
      </c>
    </row>
    <row r="34" spans="1:11" x14ac:dyDescent="0.2">
      <c r="A34" s="716">
        <v>11</v>
      </c>
      <c r="B34" s="721" t="s">
        <v>577</v>
      </c>
      <c r="C34" s="723">
        <v>2247</v>
      </c>
      <c r="D34" s="719">
        <v>16886</v>
      </c>
      <c r="E34" s="719"/>
      <c r="F34" s="719"/>
      <c r="G34" s="719"/>
      <c r="H34" s="719">
        <f t="shared" si="1"/>
        <v>16886</v>
      </c>
      <c r="I34" s="719">
        <f t="shared" si="1"/>
        <v>0</v>
      </c>
      <c r="J34" s="719"/>
      <c r="K34" s="715" t="s">
        <v>578</v>
      </c>
    </row>
    <row r="35" spans="1:11" x14ac:dyDescent="0.2">
      <c r="A35" s="716">
        <v>12</v>
      </c>
      <c r="B35" s="721" t="s">
        <v>579</v>
      </c>
      <c r="C35" s="723">
        <v>2279</v>
      </c>
      <c r="D35" s="719">
        <v>7000</v>
      </c>
      <c r="E35" s="719"/>
      <c r="F35" s="719"/>
      <c r="G35" s="719"/>
      <c r="H35" s="719">
        <f t="shared" si="1"/>
        <v>7000</v>
      </c>
      <c r="I35" s="719">
        <f t="shared" si="1"/>
        <v>0</v>
      </c>
      <c r="J35" s="719"/>
      <c r="K35" s="715" t="s">
        <v>578</v>
      </c>
    </row>
    <row r="36" spans="1:11" ht="36" x14ac:dyDescent="0.2">
      <c r="A36" s="716">
        <v>15</v>
      </c>
      <c r="B36" s="721" t="s">
        <v>580</v>
      </c>
      <c r="C36" s="723">
        <v>2279</v>
      </c>
      <c r="D36" s="719">
        <f>56201-200</f>
        <v>56001</v>
      </c>
      <c r="E36" s="719"/>
      <c r="F36" s="719">
        <v>-1300</v>
      </c>
      <c r="G36" s="719"/>
      <c r="H36" s="719">
        <f t="shared" si="1"/>
        <v>54701</v>
      </c>
      <c r="I36" s="719">
        <f t="shared" si="1"/>
        <v>0</v>
      </c>
      <c r="J36" s="719"/>
      <c r="K36" s="722" t="s">
        <v>566</v>
      </c>
    </row>
    <row r="37" spans="1:11" ht="84" x14ac:dyDescent="0.2">
      <c r="A37" s="716">
        <v>16</v>
      </c>
      <c r="B37" s="721" t="s">
        <v>581</v>
      </c>
      <c r="C37" s="723">
        <v>2279</v>
      </c>
      <c r="D37" s="719">
        <v>700</v>
      </c>
      <c r="E37" s="719"/>
      <c r="F37" s="719">
        <v>1300</v>
      </c>
      <c r="G37" s="719"/>
      <c r="H37" s="719">
        <f t="shared" si="1"/>
        <v>2000</v>
      </c>
      <c r="I37" s="719">
        <f t="shared" si="1"/>
        <v>0</v>
      </c>
      <c r="J37" s="724" t="s">
        <v>582</v>
      </c>
      <c r="K37" s="715" t="s">
        <v>583</v>
      </c>
    </row>
    <row r="38" spans="1:11" s="694" customFormat="1" ht="24" x14ac:dyDescent="0.25">
      <c r="A38" s="716">
        <v>17</v>
      </c>
      <c r="B38" s="721" t="s">
        <v>584</v>
      </c>
      <c r="C38" s="723">
        <v>2519</v>
      </c>
      <c r="D38" s="719">
        <v>2000</v>
      </c>
      <c r="E38" s="719"/>
      <c r="F38" s="719"/>
      <c r="G38" s="719"/>
      <c r="H38" s="719">
        <f t="shared" si="1"/>
        <v>2000</v>
      </c>
      <c r="I38" s="719">
        <f t="shared" si="1"/>
        <v>0</v>
      </c>
      <c r="J38" s="719"/>
      <c r="K38" s="715" t="s">
        <v>570</v>
      </c>
    </row>
    <row r="39" spans="1:11" ht="36" x14ac:dyDescent="0.2">
      <c r="A39" s="716">
        <v>18</v>
      </c>
      <c r="B39" s="721" t="s">
        <v>585</v>
      </c>
      <c r="C39" s="718">
        <v>2276</v>
      </c>
      <c r="D39" s="719">
        <f>200+200</f>
        <v>400</v>
      </c>
      <c r="E39" s="719"/>
      <c r="F39" s="719"/>
      <c r="G39" s="719"/>
      <c r="H39" s="719">
        <f t="shared" si="1"/>
        <v>400</v>
      </c>
      <c r="I39" s="719">
        <f t="shared" si="1"/>
        <v>0</v>
      </c>
      <c r="J39" s="725"/>
      <c r="K39" s="715" t="s">
        <v>570</v>
      </c>
    </row>
    <row r="40" spans="1:11" ht="24" x14ac:dyDescent="0.2">
      <c r="A40" s="716">
        <v>19</v>
      </c>
      <c r="B40" s="721" t="s">
        <v>586</v>
      </c>
      <c r="C40" s="718">
        <v>2279</v>
      </c>
      <c r="D40" s="719">
        <f>1452-1452</f>
        <v>0</v>
      </c>
      <c r="E40" s="719"/>
      <c r="F40" s="719"/>
      <c r="G40" s="719"/>
      <c r="H40" s="719">
        <f t="shared" si="1"/>
        <v>0</v>
      </c>
      <c r="I40" s="719">
        <f t="shared" si="1"/>
        <v>0</v>
      </c>
      <c r="J40" s="719"/>
      <c r="K40" s="715" t="s">
        <v>566</v>
      </c>
    </row>
    <row r="41" spans="1:11" x14ac:dyDescent="0.2">
      <c r="A41" s="601" t="s">
        <v>541</v>
      </c>
      <c r="B41" s="726"/>
      <c r="C41" s="727"/>
      <c r="D41" s="727"/>
      <c r="E41" s="727"/>
      <c r="F41" s="727"/>
      <c r="G41" s="727"/>
      <c r="H41" s="727"/>
      <c r="I41" s="727"/>
      <c r="J41" s="727"/>
      <c r="K41" s="728"/>
    </row>
    <row r="42" spans="1:11" s="731" customFormat="1" ht="12.75" x14ac:dyDescent="0.2">
      <c r="A42" s="729" t="s">
        <v>587</v>
      </c>
      <c r="B42" s="730"/>
      <c r="C42" s="730"/>
      <c r="D42" s="730"/>
      <c r="E42" s="730"/>
      <c r="F42" s="730"/>
      <c r="G42" s="730"/>
      <c r="H42" s="730"/>
      <c r="I42" s="730"/>
      <c r="J42" s="730"/>
      <c r="K42" s="730"/>
    </row>
    <row r="43" spans="1:11" s="731" customFormat="1" ht="12.75" x14ac:dyDescent="0.2">
      <c r="A43" s="730" t="s">
        <v>588</v>
      </c>
      <c r="B43" s="730"/>
      <c r="C43" s="730"/>
      <c r="D43" s="730"/>
      <c r="E43" s="730"/>
      <c r="F43" s="730"/>
      <c r="G43" s="730"/>
      <c r="H43" s="730"/>
      <c r="I43" s="730"/>
      <c r="J43" s="730"/>
      <c r="K43" s="730"/>
    </row>
    <row r="44" spans="1:11" s="731" customFormat="1" ht="12.75" x14ac:dyDescent="0.2">
      <c r="A44" s="730"/>
      <c r="B44" s="730" t="s">
        <v>589</v>
      </c>
      <c r="C44" s="730"/>
      <c r="D44" s="730"/>
      <c r="E44" s="730"/>
      <c r="F44" s="730"/>
      <c r="G44" s="730"/>
      <c r="H44" s="730"/>
      <c r="I44" s="730"/>
      <c r="J44" s="730"/>
      <c r="K44" s="730"/>
    </row>
    <row r="45" spans="1:11" s="731" customFormat="1" ht="12.75" x14ac:dyDescent="0.2">
      <c r="A45" s="732" t="s">
        <v>590</v>
      </c>
      <c r="B45" s="730" t="s">
        <v>591</v>
      </c>
      <c r="C45" s="730"/>
      <c r="D45" s="730"/>
      <c r="E45" s="730"/>
      <c r="F45" s="730"/>
      <c r="G45" s="730"/>
      <c r="H45" s="730"/>
      <c r="I45" s="730"/>
      <c r="J45" s="730"/>
      <c r="K45" s="730"/>
    </row>
    <row r="46" spans="1:11" s="731" customFormat="1" ht="12.75" x14ac:dyDescent="0.2">
      <c r="A46" s="732" t="s">
        <v>574</v>
      </c>
      <c r="B46" s="730" t="s">
        <v>592</v>
      </c>
      <c r="C46" s="730"/>
      <c r="D46" s="730"/>
      <c r="E46" s="730"/>
      <c r="F46" s="730"/>
      <c r="G46" s="730"/>
      <c r="H46" s="730"/>
      <c r="I46" s="730"/>
      <c r="J46" s="730"/>
      <c r="K46" s="730"/>
    </row>
    <row r="47" spans="1:11" s="731" customFormat="1" ht="12.75" x14ac:dyDescent="0.2">
      <c r="A47" s="732"/>
      <c r="B47" s="730" t="s">
        <v>593</v>
      </c>
      <c r="C47" s="730"/>
      <c r="D47" s="730"/>
      <c r="E47" s="730"/>
      <c r="F47" s="730"/>
      <c r="G47" s="730"/>
      <c r="H47" s="730"/>
      <c r="I47" s="730"/>
      <c r="J47" s="730"/>
      <c r="K47" s="730"/>
    </row>
    <row r="48" spans="1:11" s="731" customFormat="1" ht="12.75" x14ac:dyDescent="0.2">
      <c r="A48" s="732" t="s">
        <v>566</v>
      </c>
      <c r="B48" s="730" t="s">
        <v>594</v>
      </c>
      <c r="C48" s="730"/>
      <c r="D48" s="730"/>
      <c r="E48" s="730"/>
      <c r="F48" s="730"/>
      <c r="G48" s="730"/>
      <c r="H48" s="730"/>
      <c r="I48" s="730"/>
      <c r="J48" s="730"/>
      <c r="K48" s="730"/>
    </row>
    <row r="49" spans="1:11" s="731" customFormat="1" ht="12.75" x14ac:dyDescent="0.2">
      <c r="A49" s="732" t="s">
        <v>570</v>
      </c>
      <c r="B49" s="730" t="s">
        <v>595</v>
      </c>
      <c r="C49" s="730"/>
      <c r="D49" s="730"/>
      <c r="E49" s="730"/>
      <c r="F49" s="730"/>
      <c r="G49" s="730"/>
      <c r="H49" s="730"/>
      <c r="I49" s="730"/>
      <c r="J49" s="730"/>
      <c r="K49" s="730"/>
    </row>
    <row r="50" spans="1:11" s="731" customFormat="1" ht="12.75" x14ac:dyDescent="0.2">
      <c r="A50" s="732" t="s">
        <v>568</v>
      </c>
      <c r="B50" s="730" t="s">
        <v>596</v>
      </c>
      <c r="C50" s="730"/>
      <c r="D50" s="730"/>
      <c r="E50" s="730"/>
      <c r="F50" s="730"/>
      <c r="G50" s="730"/>
      <c r="H50" s="730"/>
      <c r="I50" s="730"/>
      <c r="J50" s="730"/>
      <c r="K50" s="730"/>
    </row>
    <row r="51" spans="1:11" s="731" customFormat="1" ht="12.75" x14ac:dyDescent="0.2">
      <c r="A51" s="732" t="s">
        <v>576</v>
      </c>
      <c r="B51" s="730" t="s">
        <v>597</v>
      </c>
      <c r="C51" s="730"/>
      <c r="D51" s="730"/>
      <c r="E51" s="730"/>
      <c r="F51" s="730"/>
      <c r="G51" s="730"/>
      <c r="H51" s="730"/>
      <c r="I51" s="730"/>
      <c r="J51" s="730"/>
      <c r="K51" s="730"/>
    </row>
    <row r="52" spans="1:11" x14ac:dyDescent="0.2">
      <c r="A52" s="733"/>
      <c r="B52" s="733"/>
      <c r="C52" s="733"/>
      <c r="D52" s="733"/>
      <c r="E52" s="733"/>
      <c r="F52" s="733"/>
      <c r="G52" s="733"/>
      <c r="H52" s="733"/>
      <c r="I52" s="733"/>
      <c r="J52" s="733"/>
      <c r="K52" s="733"/>
    </row>
    <row r="53" spans="1:11" s="735" customFormat="1" ht="15" x14ac:dyDescent="0.25">
      <c r="A53" s="734"/>
      <c r="B53" s="734"/>
      <c r="C53" s="734"/>
      <c r="D53" s="734"/>
      <c r="E53" s="734"/>
      <c r="F53" s="734"/>
      <c r="G53" s="734"/>
    </row>
    <row r="54" spans="1:11" x14ac:dyDescent="0.2">
      <c r="A54" s="733"/>
      <c r="B54" s="733"/>
      <c r="C54" s="733"/>
      <c r="D54" s="733"/>
      <c r="E54" s="733"/>
      <c r="F54" s="733"/>
      <c r="G54" s="733"/>
      <c r="H54" s="733"/>
      <c r="I54" s="733"/>
      <c r="J54" s="733"/>
      <c r="K54" s="733"/>
    </row>
    <row r="55" spans="1:11" x14ac:dyDescent="0.2">
      <c r="A55" s="733"/>
      <c r="B55" s="733"/>
      <c r="C55" s="733"/>
      <c r="D55" s="733"/>
      <c r="E55" s="733"/>
      <c r="F55" s="733"/>
      <c r="G55" s="733"/>
      <c r="H55" s="733"/>
      <c r="I55" s="733"/>
      <c r="J55" s="733"/>
      <c r="K55" s="733"/>
    </row>
    <row r="56" spans="1:11" x14ac:dyDescent="0.2">
      <c r="A56" s="733"/>
      <c r="B56" s="733"/>
      <c r="C56" s="733"/>
      <c r="D56" s="733"/>
      <c r="E56" s="733"/>
      <c r="F56" s="733"/>
      <c r="G56" s="733"/>
      <c r="H56" s="733"/>
      <c r="I56" s="733"/>
      <c r="J56" s="733"/>
      <c r="K56" s="733"/>
    </row>
    <row r="57" spans="1:11" x14ac:dyDescent="0.2">
      <c r="A57" s="733"/>
      <c r="B57" s="733"/>
      <c r="C57" s="733"/>
      <c r="D57" s="733"/>
      <c r="E57" s="733"/>
      <c r="F57" s="733"/>
      <c r="G57" s="733"/>
      <c r="H57" s="733"/>
      <c r="I57" s="733"/>
      <c r="J57" s="733"/>
      <c r="K57" s="733"/>
    </row>
    <row r="58" spans="1:11" x14ac:dyDescent="0.2">
      <c r="A58" s="733"/>
      <c r="B58" s="733"/>
      <c r="C58" s="733"/>
      <c r="D58" s="733"/>
      <c r="E58" s="733"/>
      <c r="F58" s="733"/>
      <c r="G58" s="733"/>
      <c r="H58" s="733"/>
      <c r="I58" s="733"/>
      <c r="J58" s="733"/>
      <c r="K58" s="733"/>
    </row>
    <row r="59" spans="1:11" x14ac:dyDescent="0.2">
      <c r="A59" s="733"/>
      <c r="B59" s="733"/>
      <c r="C59" s="733"/>
      <c r="D59" s="733"/>
      <c r="E59" s="733"/>
      <c r="F59" s="733"/>
      <c r="G59" s="733"/>
      <c r="H59" s="733"/>
      <c r="I59" s="733"/>
      <c r="J59" s="733"/>
      <c r="K59" s="733"/>
    </row>
    <row r="60" spans="1:11" x14ac:dyDescent="0.2">
      <c r="A60" s="733"/>
      <c r="B60" s="733"/>
      <c r="C60" s="733"/>
      <c r="D60" s="733"/>
      <c r="E60" s="733"/>
      <c r="F60" s="733"/>
      <c r="G60" s="733"/>
      <c r="H60" s="733"/>
      <c r="I60" s="733"/>
      <c r="J60" s="733"/>
      <c r="K60" s="733"/>
    </row>
    <row r="61" spans="1:11" x14ac:dyDescent="0.2">
      <c r="A61" s="733"/>
      <c r="B61" s="733"/>
      <c r="C61" s="733"/>
      <c r="D61" s="733"/>
      <c r="E61" s="733"/>
      <c r="F61" s="733"/>
      <c r="G61" s="733"/>
      <c r="H61" s="733"/>
      <c r="I61" s="733"/>
      <c r="J61" s="733"/>
      <c r="K61" s="733"/>
    </row>
    <row r="62" spans="1:11" x14ac:dyDescent="0.2">
      <c r="A62" s="733"/>
      <c r="B62" s="733"/>
      <c r="C62" s="733"/>
      <c r="D62" s="733"/>
      <c r="E62" s="733"/>
      <c r="F62" s="733"/>
      <c r="G62" s="733"/>
      <c r="H62" s="733"/>
      <c r="I62" s="733"/>
      <c r="J62" s="733"/>
      <c r="K62" s="733"/>
    </row>
    <row r="63" spans="1:11" x14ac:dyDescent="0.2">
      <c r="A63" s="733"/>
      <c r="B63" s="733"/>
      <c r="C63" s="733"/>
      <c r="D63" s="733"/>
      <c r="E63" s="733"/>
      <c r="F63" s="733"/>
      <c r="G63" s="733"/>
      <c r="H63" s="733"/>
      <c r="I63" s="733"/>
      <c r="J63" s="733"/>
      <c r="K63" s="733"/>
    </row>
    <row r="64" spans="1:11" x14ac:dyDescent="0.2">
      <c r="A64" s="733"/>
      <c r="B64" s="733"/>
      <c r="C64" s="733"/>
      <c r="D64" s="733"/>
      <c r="E64" s="733"/>
      <c r="F64" s="733"/>
      <c r="G64" s="733"/>
      <c r="H64" s="733"/>
      <c r="I64" s="733"/>
      <c r="J64" s="733"/>
      <c r="K64" s="733"/>
    </row>
    <row r="65" spans="1:11" x14ac:dyDescent="0.2">
      <c r="A65" s="733"/>
      <c r="B65" s="733"/>
      <c r="C65" s="733"/>
      <c r="D65" s="733"/>
      <c r="E65" s="733"/>
      <c r="F65" s="733"/>
      <c r="G65" s="733"/>
      <c r="H65" s="733"/>
      <c r="I65" s="733"/>
      <c r="J65" s="733"/>
      <c r="K65" s="733"/>
    </row>
    <row r="66" spans="1:11" x14ac:dyDescent="0.2">
      <c r="A66" s="733"/>
      <c r="B66" s="733"/>
      <c r="C66" s="733"/>
      <c r="D66" s="733"/>
      <c r="E66" s="733"/>
      <c r="F66" s="733"/>
      <c r="G66" s="733"/>
      <c r="H66" s="733"/>
      <c r="I66" s="733"/>
      <c r="J66" s="733"/>
      <c r="K66" s="733"/>
    </row>
    <row r="67" spans="1:11" x14ac:dyDescent="0.2">
      <c r="A67" s="733"/>
      <c r="B67" s="733"/>
      <c r="C67" s="733"/>
      <c r="D67" s="733"/>
      <c r="E67" s="733"/>
      <c r="F67" s="733"/>
      <c r="G67" s="733"/>
      <c r="H67" s="733"/>
      <c r="I67" s="733"/>
      <c r="J67" s="733"/>
      <c r="K67" s="733"/>
    </row>
    <row r="68" spans="1:11" x14ac:dyDescent="0.2">
      <c r="A68" s="733"/>
      <c r="B68" s="733"/>
      <c r="C68" s="733"/>
      <c r="D68" s="733"/>
      <c r="E68" s="733"/>
      <c r="F68" s="733"/>
      <c r="G68" s="733"/>
      <c r="H68" s="733"/>
      <c r="I68" s="733"/>
      <c r="J68" s="733"/>
      <c r="K68" s="733"/>
    </row>
    <row r="69" spans="1:11" x14ac:dyDescent="0.2">
      <c r="A69" s="733"/>
      <c r="B69" s="733"/>
      <c r="C69" s="733"/>
      <c r="D69" s="733"/>
      <c r="E69" s="733"/>
      <c r="F69" s="733"/>
      <c r="G69" s="733"/>
      <c r="H69" s="733"/>
      <c r="I69" s="733"/>
      <c r="J69" s="733"/>
      <c r="K69" s="733"/>
    </row>
    <row r="70" spans="1:11" x14ac:dyDescent="0.2">
      <c r="A70" s="733"/>
      <c r="B70" s="733"/>
      <c r="C70" s="733"/>
      <c r="D70" s="733"/>
      <c r="E70" s="733"/>
      <c r="F70" s="733"/>
      <c r="G70" s="733"/>
      <c r="H70" s="733"/>
      <c r="I70" s="733"/>
      <c r="J70" s="733"/>
      <c r="K70" s="733"/>
    </row>
    <row r="71" spans="1:11" x14ac:dyDescent="0.2">
      <c r="A71" s="733"/>
      <c r="B71" s="733"/>
      <c r="C71" s="733"/>
      <c r="D71" s="733"/>
      <c r="E71" s="733"/>
      <c r="F71" s="733"/>
      <c r="G71" s="733"/>
      <c r="H71" s="733"/>
      <c r="I71" s="733"/>
      <c r="J71" s="733"/>
      <c r="K71" s="733"/>
    </row>
    <row r="72" spans="1:11" x14ac:dyDescent="0.2">
      <c r="A72" s="733"/>
      <c r="B72" s="733"/>
      <c r="C72" s="733"/>
      <c r="D72" s="733"/>
      <c r="E72" s="733"/>
      <c r="F72" s="733"/>
      <c r="G72" s="733"/>
      <c r="H72" s="733"/>
      <c r="I72" s="733"/>
      <c r="J72" s="733"/>
      <c r="K72" s="733"/>
    </row>
    <row r="73" spans="1:11" x14ac:dyDescent="0.2">
      <c r="A73" s="733"/>
      <c r="B73" s="733"/>
      <c r="C73" s="733"/>
      <c r="D73" s="733"/>
      <c r="E73" s="733"/>
      <c r="F73" s="733"/>
      <c r="G73" s="733"/>
      <c r="H73" s="733"/>
      <c r="I73" s="733"/>
      <c r="J73" s="733"/>
      <c r="K73" s="733"/>
    </row>
    <row r="74" spans="1:11" x14ac:dyDescent="0.2">
      <c r="A74" s="733"/>
      <c r="B74" s="733"/>
      <c r="C74" s="733"/>
      <c r="D74" s="733"/>
      <c r="E74" s="733"/>
      <c r="F74" s="733"/>
      <c r="G74" s="733"/>
      <c r="H74" s="733"/>
      <c r="I74" s="733"/>
      <c r="J74" s="733"/>
      <c r="K74" s="733"/>
    </row>
    <row r="75" spans="1:11" x14ac:dyDescent="0.2">
      <c r="A75" s="733"/>
      <c r="B75" s="733"/>
      <c r="C75" s="733"/>
      <c r="D75" s="733"/>
      <c r="E75" s="733"/>
      <c r="F75" s="733"/>
      <c r="G75" s="733"/>
      <c r="H75" s="733"/>
      <c r="I75" s="733"/>
      <c r="J75" s="733"/>
      <c r="K75" s="733"/>
    </row>
    <row r="76" spans="1:11" x14ac:dyDescent="0.2">
      <c r="A76" s="733"/>
      <c r="B76" s="733"/>
      <c r="C76" s="733"/>
      <c r="D76" s="733"/>
      <c r="E76" s="733"/>
      <c r="F76" s="733"/>
      <c r="G76" s="733"/>
      <c r="H76" s="733"/>
      <c r="I76" s="733"/>
      <c r="J76" s="733"/>
      <c r="K76" s="733"/>
    </row>
    <row r="77" spans="1:11" x14ac:dyDescent="0.2">
      <c r="A77" s="733"/>
      <c r="B77" s="733"/>
      <c r="C77" s="733"/>
      <c r="D77" s="733"/>
      <c r="E77" s="733"/>
      <c r="F77" s="733"/>
      <c r="G77" s="733"/>
      <c r="H77" s="733"/>
      <c r="I77" s="733"/>
      <c r="J77" s="733"/>
      <c r="K77" s="733"/>
    </row>
    <row r="78" spans="1:11" x14ac:dyDescent="0.2">
      <c r="A78" s="733"/>
      <c r="B78" s="733"/>
      <c r="C78" s="733"/>
      <c r="D78" s="733"/>
      <c r="E78" s="733"/>
      <c r="F78" s="733"/>
      <c r="G78" s="733"/>
      <c r="H78" s="733"/>
      <c r="I78" s="733"/>
      <c r="J78" s="733"/>
      <c r="K78" s="733"/>
    </row>
    <row r="79" spans="1:11" x14ac:dyDescent="0.2">
      <c r="A79" s="733"/>
      <c r="B79" s="733"/>
      <c r="C79" s="733"/>
      <c r="D79" s="733"/>
      <c r="E79" s="733"/>
      <c r="F79" s="733"/>
      <c r="G79" s="733"/>
      <c r="H79" s="733"/>
      <c r="I79" s="733"/>
      <c r="J79" s="733"/>
      <c r="K79" s="733"/>
    </row>
    <row r="80" spans="1:11" x14ac:dyDescent="0.2">
      <c r="A80" s="733"/>
      <c r="B80" s="733"/>
      <c r="C80" s="733"/>
      <c r="D80" s="733"/>
      <c r="E80" s="733"/>
      <c r="F80" s="733"/>
      <c r="G80" s="733"/>
      <c r="H80" s="733"/>
      <c r="I80" s="733"/>
      <c r="J80" s="733"/>
      <c r="K80" s="733"/>
    </row>
    <row r="81" spans="1:11" x14ac:dyDescent="0.2">
      <c r="A81" s="733"/>
      <c r="B81" s="733"/>
      <c r="C81" s="733"/>
      <c r="D81" s="733"/>
      <c r="E81" s="733"/>
      <c r="F81" s="733"/>
      <c r="G81" s="733"/>
      <c r="H81" s="733"/>
      <c r="I81" s="733"/>
      <c r="J81" s="733"/>
      <c r="K81" s="733"/>
    </row>
    <row r="82" spans="1:11" x14ac:dyDescent="0.2">
      <c r="A82" s="733"/>
      <c r="B82" s="733"/>
      <c r="C82" s="733"/>
      <c r="D82" s="733"/>
      <c r="E82" s="733"/>
      <c r="F82" s="733"/>
      <c r="G82" s="733"/>
      <c r="H82" s="733"/>
      <c r="I82" s="733"/>
      <c r="J82" s="733"/>
      <c r="K82" s="733"/>
    </row>
    <row r="83" spans="1:11" x14ac:dyDescent="0.2">
      <c r="A83" s="733"/>
      <c r="B83" s="733"/>
      <c r="C83" s="733"/>
      <c r="D83" s="733"/>
      <c r="E83" s="733"/>
      <c r="F83" s="733"/>
      <c r="G83" s="733"/>
      <c r="H83" s="733"/>
      <c r="I83" s="733"/>
      <c r="J83" s="733"/>
      <c r="K83" s="733"/>
    </row>
    <row r="84" spans="1:11" x14ac:dyDescent="0.2">
      <c r="A84" s="733"/>
      <c r="B84" s="733"/>
      <c r="C84" s="733"/>
      <c r="D84" s="733"/>
      <c r="E84" s="733"/>
      <c r="F84" s="733"/>
      <c r="G84" s="733"/>
      <c r="H84" s="733"/>
      <c r="I84" s="733"/>
      <c r="J84" s="733"/>
      <c r="K84" s="733"/>
    </row>
    <row r="85" spans="1:11" x14ac:dyDescent="0.2">
      <c r="A85" s="733"/>
      <c r="B85" s="733"/>
      <c r="C85" s="733"/>
      <c r="D85" s="733"/>
      <c r="E85" s="733"/>
      <c r="F85" s="733"/>
      <c r="G85" s="733"/>
      <c r="H85" s="733"/>
      <c r="I85" s="733"/>
      <c r="J85" s="733"/>
      <c r="K85" s="733"/>
    </row>
    <row r="86" spans="1:11" x14ac:dyDescent="0.2">
      <c r="A86" s="733"/>
      <c r="B86" s="733"/>
      <c r="C86" s="733"/>
      <c r="D86" s="733"/>
      <c r="E86" s="733"/>
      <c r="F86" s="733"/>
      <c r="G86" s="733"/>
      <c r="H86" s="733"/>
      <c r="I86" s="733"/>
      <c r="J86" s="733"/>
      <c r="K86" s="733"/>
    </row>
    <row r="87" spans="1:11" x14ac:dyDescent="0.2">
      <c r="A87" s="733"/>
      <c r="B87" s="733"/>
      <c r="C87" s="733"/>
      <c r="D87" s="733"/>
      <c r="E87" s="733"/>
      <c r="F87" s="733"/>
      <c r="G87" s="733"/>
      <c r="H87" s="733"/>
      <c r="I87" s="733"/>
      <c r="J87" s="733"/>
      <c r="K87" s="733"/>
    </row>
    <row r="88" spans="1:11" x14ac:dyDescent="0.2">
      <c r="A88" s="733"/>
      <c r="B88" s="733"/>
      <c r="C88" s="733"/>
      <c r="D88" s="733"/>
      <c r="E88" s="733"/>
      <c r="F88" s="733"/>
      <c r="G88" s="733"/>
      <c r="H88" s="733"/>
      <c r="I88" s="733"/>
      <c r="J88" s="733"/>
      <c r="K88" s="733"/>
    </row>
    <row r="89" spans="1:11" x14ac:dyDescent="0.2">
      <c r="A89" s="733"/>
      <c r="B89" s="733"/>
      <c r="C89" s="733"/>
      <c r="D89" s="733"/>
      <c r="E89" s="733"/>
      <c r="F89" s="733"/>
      <c r="G89" s="733"/>
      <c r="H89" s="733"/>
      <c r="I89" s="733"/>
      <c r="J89" s="733"/>
      <c r="K89" s="733"/>
    </row>
    <row r="90" spans="1:11" x14ac:dyDescent="0.2">
      <c r="A90" s="733"/>
      <c r="B90" s="733"/>
      <c r="C90" s="733"/>
      <c r="D90" s="733"/>
      <c r="E90" s="733"/>
      <c r="F90" s="733"/>
      <c r="G90" s="733"/>
      <c r="H90" s="733"/>
      <c r="I90" s="733"/>
      <c r="J90" s="733"/>
      <c r="K90" s="733"/>
    </row>
    <row r="91" spans="1:11" x14ac:dyDescent="0.2">
      <c r="A91" s="733"/>
      <c r="B91" s="733"/>
      <c r="C91" s="733"/>
      <c r="D91" s="733"/>
      <c r="E91" s="733"/>
      <c r="F91" s="733"/>
      <c r="G91" s="733"/>
      <c r="H91" s="733"/>
      <c r="I91" s="733"/>
      <c r="J91" s="733"/>
      <c r="K91" s="733"/>
    </row>
    <row r="92" spans="1:11" x14ac:dyDescent="0.2">
      <c r="A92" s="733"/>
      <c r="B92" s="733"/>
      <c r="C92" s="733"/>
      <c r="D92" s="733"/>
      <c r="E92" s="733"/>
      <c r="F92" s="733"/>
      <c r="G92" s="733"/>
      <c r="H92" s="733"/>
      <c r="I92" s="733"/>
      <c r="J92" s="733"/>
      <c r="K92" s="733"/>
    </row>
    <row r="93" spans="1:11" x14ac:dyDescent="0.2">
      <c r="A93" s="733"/>
      <c r="B93" s="733"/>
      <c r="C93" s="733"/>
      <c r="D93" s="733"/>
      <c r="E93" s="733"/>
      <c r="F93" s="733"/>
      <c r="G93" s="733"/>
      <c r="H93" s="733"/>
      <c r="I93" s="733"/>
      <c r="J93" s="733"/>
      <c r="K93" s="733"/>
    </row>
    <row r="94" spans="1:11" x14ac:dyDescent="0.2">
      <c r="A94" s="733"/>
      <c r="B94" s="733"/>
      <c r="C94" s="733"/>
      <c r="D94" s="733"/>
      <c r="E94" s="733"/>
      <c r="F94" s="733"/>
      <c r="G94" s="733"/>
      <c r="H94" s="733"/>
      <c r="I94" s="733"/>
      <c r="J94" s="733"/>
      <c r="K94" s="733"/>
    </row>
    <row r="95" spans="1:11" x14ac:dyDescent="0.2">
      <c r="A95" s="733"/>
      <c r="B95" s="733"/>
      <c r="C95" s="733"/>
      <c r="D95" s="733"/>
      <c r="E95" s="733"/>
      <c r="F95" s="733"/>
      <c r="G95" s="733"/>
      <c r="H95" s="733"/>
      <c r="I95" s="733"/>
      <c r="J95" s="733"/>
      <c r="K95" s="733"/>
    </row>
    <row r="96" spans="1:11" x14ac:dyDescent="0.2">
      <c r="A96" s="733"/>
      <c r="B96" s="733"/>
      <c r="C96" s="733"/>
      <c r="D96" s="733"/>
      <c r="E96" s="733"/>
      <c r="F96" s="733"/>
      <c r="G96" s="733"/>
      <c r="H96" s="733"/>
      <c r="I96" s="733"/>
      <c r="J96" s="733"/>
      <c r="K96" s="733"/>
    </row>
    <row r="97" spans="1:11" x14ac:dyDescent="0.2">
      <c r="A97" s="733"/>
      <c r="B97" s="733"/>
      <c r="C97" s="733"/>
      <c r="D97" s="733"/>
      <c r="E97" s="733"/>
      <c r="F97" s="733"/>
      <c r="G97" s="733"/>
      <c r="H97" s="733"/>
      <c r="I97" s="733"/>
      <c r="J97" s="733"/>
      <c r="K97" s="733"/>
    </row>
    <row r="98" spans="1:11" x14ac:dyDescent="0.2">
      <c r="A98" s="733"/>
      <c r="B98" s="733"/>
      <c r="C98" s="733"/>
      <c r="D98" s="733"/>
      <c r="E98" s="733"/>
      <c r="F98" s="733"/>
      <c r="G98" s="733"/>
      <c r="H98" s="733"/>
      <c r="I98" s="733"/>
      <c r="J98" s="733"/>
      <c r="K98" s="733"/>
    </row>
    <row r="99" spans="1:11" x14ac:dyDescent="0.2">
      <c r="A99" s="733"/>
      <c r="B99" s="733"/>
      <c r="C99" s="733"/>
      <c r="D99" s="733"/>
      <c r="E99" s="733"/>
      <c r="F99" s="733"/>
      <c r="G99" s="733"/>
      <c r="H99" s="733"/>
      <c r="I99" s="733"/>
      <c r="J99" s="733"/>
      <c r="K99" s="733"/>
    </row>
    <row r="100" spans="1:11" x14ac:dyDescent="0.2">
      <c r="A100" s="733"/>
      <c r="B100" s="733"/>
      <c r="C100" s="733"/>
      <c r="D100" s="733"/>
      <c r="E100" s="733"/>
      <c r="F100" s="733"/>
      <c r="G100" s="733"/>
      <c r="H100" s="733"/>
      <c r="I100" s="733"/>
      <c r="J100" s="733"/>
      <c r="K100" s="733"/>
    </row>
    <row r="101" spans="1:11" x14ac:dyDescent="0.2">
      <c r="A101" s="733"/>
      <c r="B101" s="733"/>
      <c r="C101" s="733"/>
      <c r="D101" s="733"/>
      <c r="E101" s="733"/>
      <c r="F101" s="733"/>
      <c r="G101" s="733"/>
      <c r="H101" s="733"/>
      <c r="I101" s="733"/>
      <c r="J101" s="733"/>
      <c r="K101" s="733"/>
    </row>
    <row r="102" spans="1:11" x14ac:dyDescent="0.2">
      <c r="A102" s="733"/>
      <c r="B102" s="733"/>
      <c r="C102" s="733"/>
      <c r="D102" s="733"/>
      <c r="E102" s="733"/>
      <c r="F102" s="733"/>
      <c r="G102" s="733"/>
      <c r="H102" s="733"/>
      <c r="I102" s="733"/>
      <c r="J102" s="733"/>
      <c r="K102" s="733"/>
    </row>
    <row r="103" spans="1:11" x14ac:dyDescent="0.2">
      <c r="A103" s="733"/>
      <c r="B103" s="733"/>
      <c r="C103" s="733"/>
      <c r="D103" s="733"/>
      <c r="E103" s="733"/>
      <c r="F103" s="733"/>
      <c r="G103" s="733"/>
      <c r="H103" s="733"/>
      <c r="I103" s="733"/>
      <c r="J103" s="733"/>
      <c r="K103" s="733"/>
    </row>
    <row r="104" spans="1:11" x14ac:dyDescent="0.2">
      <c r="A104" s="733"/>
      <c r="B104" s="733"/>
      <c r="C104" s="733"/>
      <c r="D104" s="733"/>
      <c r="E104" s="733"/>
      <c r="F104" s="733"/>
      <c r="G104" s="733"/>
      <c r="H104" s="733"/>
      <c r="I104" s="733"/>
      <c r="J104" s="733"/>
      <c r="K104" s="733"/>
    </row>
    <row r="105" spans="1:11" x14ac:dyDescent="0.2">
      <c r="A105" s="733"/>
      <c r="B105" s="733"/>
      <c r="C105" s="733"/>
      <c r="D105" s="733"/>
      <c r="E105" s="733"/>
      <c r="F105" s="733"/>
      <c r="G105" s="733"/>
      <c r="H105" s="733"/>
      <c r="I105" s="733"/>
      <c r="J105" s="733"/>
      <c r="K105" s="733"/>
    </row>
    <row r="106" spans="1:11" x14ac:dyDescent="0.2">
      <c r="A106" s="733"/>
      <c r="B106" s="733"/>
      <c r="C106" s="733"/>
      <c r="D106" s="733"/>
      <c r="E106" s="733"/>
      <c r="F106" s="733"/>
      <c r="G106" s="733"/>
      <c r="H106" s="733"/>
      <c r="I106" s="733"/>
      <c r="J106" s="733"/>
      <c r="K106" s="733"/>
    </row>
    <row r="107" spans="1:11" x14ac:dyDescent="0.2">
      <c r="A107" s="733"/>
      <c r="B107" s="733"/>
      <c r="C107" s="733"/>
      <c r="D107" s="733"/>
      <c r="E107" s="733"/>
      <c r="F107" s="733"/>
      <c r="G107" s="733"/>
      <c r="H107" s="733"/>
      <c r="I107" s="733"/>
      <c r="J107" s="733"/>
      <c r="K107" s="733"/>
    </row>
    <row r="108" spans="1:11" x14ac:dyDescent="0.2">
      <c r="A108" s="733"/>
      <c r="B108" s="733"/>
      <c r="C108" s="733"/>
      <c r="D108" s="733"/>
      <c r="E108" s="733"/>
      <c r="F108" s="733"/>
      <c r="G108" s="733"/>
      <c r="H108" s="733"/>
      <c r="I108" s="733"/>
      <c r="J108" s="733"/>
      <c r="K108" s="733"/>
    </row>
    <row r="109" spans="1:11" x14ac:dyDescent="0.2">
      <c r="A109" s="733"/>
      <c r="B109" s="733"/>
      <c r="C109" s="733"/>
      <c r="D109" s="733"/>
      <c r="E109" s="733"/>
      <c r="F109" s="733"/>
      <c r="G109" s="733"/>
      <c r="H109" s="733"/>
      <c r="I109" s="733"/>
      <c r="J109" s="733"/>
      <c r="K109" s="733"/>
    </row>
    <row r="110" spans="1:11" x14ac:dyDescent="0.2">
      <c r="A110" s="733"/>
      <c r="B110" s="733"/>
      <c r="C110" s="733"/>
      <c r="D110" s="733"/>
      <c r="E110" s="733"/>
      <c r="F110" s="733"/>
      <c r="G110" s="733"/>
      <c r="H110" s="733"/>
      <c r="I110" s="733"/>
      <c r="J110" s="733"/>
      <c r="K110" s="733"/>
    </row>
    <row r="111" spans="1:11" x14ac:dyDescent="0.2">
      <c r="A111" s="733"/>
      <c r="B111" s="733"/>
      <c r="C111" s="733"/>
      <c r="D111" s="733"/>
      <c r="E111" s="733"/>
      <c r="F111" s="733"/>
      <c r="G111" s="733"/>
      <c r="H111" s="733"/>
      <c r="I111" s="733"/>
      <c r="J111" s="733"/>
      <c r="K111" s="733"/>
    </row>
    <row r="112" spans="1:11" x14ac:dyDescent="0.2">
      <c r="A112" s="733"/>
      <c r="B112" s="733"/>
      <c r="C112" s="733"/>
      <c r="D112" s="733"/>
      <c r="E112" s="733"/>
      <c r="F112" s="733"/>
      <c r="G112" s="733"/>
      <c r="H112" s="733"/>
      <c r="I112" s="733"/>
      <c r="J112" s="733"/>
      <c r="K112" s="733"/>
    </row>
    <row r="113" spans="1:11" x14ac:dyDescent="0.2">
      <c r="A113" s="733"/>
      <c r="B113" s="733"/>
      <c r="C113" s="733"/>
      <c r="D113" s="733"/>
      <c r="E113" s="733"/>
      <c r="F113" s="733"/>
      <c r="G113" s="733"/>
      <c r="H113" s="733"/>
      <c r="I113" s="733"/>
      <c r="J113" s="733"/>
      <c r="K113" s="733"/>
    </row>
    <row r="114" spans="1:11" x14ac:dyDescent="0.2">
      <c r="A114" s="733"/>
      <c r="B114" s="733"/>
      <c r="C114" s="733"/>
      <c r="D114" s="733"/>
      <c r="E114" s="733"/>
      <c r="F114" s="733"/>
      <c r="G114" s="733"/>
      <c r="H114" s="733"/>
      <c r="I114" s="733"/>
      <c r="J114" s="733"/>
      <c r="K114" s="733"/>
    </row>
    <row r="115" spans="1:11" x14ac:dyDescent="0.2">
      <c r="A115" s="733"/>
      <c r="B115" s="733"/>
      <c r="C115" s="733"/>
      <c r="D115" s="733"/>
      <c r="E115" s="733"/>
      <c r="F115" s="733"/>
      <c r="G115" s="733"/>
      <c r="H115" s="733"/>
      <c r="I115" s="733"/>
      <c r="J115" s="733"/>
      <c r="K115" s="733"/>
    </row>
  </sheetData>
  <sheetProtection algorithmName="SHA-512" hashValue="MINqpT4A4VTujFPzEuLle5eoCR+a12a0LR9x/2iFkhQlaHEyym42pUbxb/lVZNvKkdbVX6D/Jj6pPw0Rn1SKow==" saltValue="8HeGcEmh+Y1ghBGmR4hSjg==" spinCount="100000" sheet="1" objects="1" scenarios="1"/>
  <mergeCells count="23">
    <mergeCell ref="H19:I19"/>
    <mergeCell ref="J19:J20"/>
    <mergeCell ref="K19:K20"/>
    <mergeCell ref="A21:B21"/>
    <mergeCell ref="A28:A32"/>
    <mergeCell ref="B28:B32"/>
    <mergeCell ref="K28:K32"/>
    <mergeCell ref="F19:G19"/>
    <mergeCell ref="A13:B13"/>
    <mergeCell ref="A19:A20"/>
    <mergeCell ref="B19:B20"/>
    <mergeCell ref="C19:C20"/>
    <mergeCell ref="D19:E19"/>
    <mergeCell ref="A5:B5"/>
    <mergeCell ref="A6:K6"/>
    <mergeCell ref="A11:A12"/>
    <mergeCell ref="B11:B12"/>
    <mergeCell ref="C11:C12"/>
    <mergeCell ref="D11:E11"/>
    <mergeCell ref="F11:G11"/>
    <mergeCell ref="H11:I11"/>
    <mergeCell ref="J11:J12"/>
    <mergeCell ref="K11:K12"/>
  </mergeCells>
  <pageMargins left="0.98425196850393704" right="0.39370078740157483" top="0.39370078740157483" bottom="0.39370078740157483" header="0.23622047244094491" footer="0.23622047244094491"/>
  <pageSetup paperSize="9" scale="70" fitToHeight="0" orientation="portrait" r:id="rId1"/>
  <headerFooter differentFirst="1">
    <oddFooter>&amp;L&amp;"Times New Roman,Regular"&amp;9&amp;D; &amp;T&amp;R&amp;"Times New Roman,Regular"&amp;9&amp;P (&amp;N)</oddFooter>
    <firstHeader>&amp;R&amp;"Times New Roman,Regular"&amp;9  101.pielikums Jūrmalas pilsētas domes 
2016.gada 10.marta saistošajiem noteikumiem Nr.6
(protokols Nr.3, 5.punkts)</firstHeader>
    <firstFooter>&amp;L&amp;9&amp;D; &amp;T&amp;R&amp;9&amp;P (&amp;N)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Q321"/>
  <sheetViews>
    <sheetView view="pageLayout" zoomScaleNormal="90" workbookViewId="0">
      <selection activeCell="T6" sqref="T6"/>
    </sheetView>
  </sheetViews>
  <sheetFormatPr defaultRowHeight="12" outlineLevelCol="1" x14ac:dyDescent="0.25"/>
  <cols>
    <col min="1" max="1" width="10.85546875" style="6" customWidth="1"/>
    <col min="2" max="2" width="28" style="6" customWidth="1"/>
    <col min="3" max="3" width="8.7109375" style="6" customWidth="1"/>
    <col min="4" max="5" width="8.7109375" style="6" hidden="1" customWidth="1" outlineLevel="1"/>
    <col min="6" max="6" width="8.7109375" style="6" customWidth="1" collapsed="1"/>
    <col min="7" max="7" width="12.28515625" style="6" hidden="1" customWidth="1" outlineLevel="1"/>
    <col min="8" max="8" width="10" style="6" hidden="1" customWidth="1" outlineLevel="1"/>
    <col min="9" max="9" width="8.7109375" style="6" customWidth="1" collapsed="1"/>
    <col min="10" max="10" width="8.7109375" style="6" hidden="1" customWidth="1" outlineLevel="1"/>
    <col min="11" max="11" width="7.7109375" style="6" hidden="1" customWidth="1" outlineLevel="1"/>
    <col min="12" max="12" width="7.42578125" style="6" customWidth="1" collapsed="1"/>
    <col min="13" max="14" width="8.7109375" style="6" hidden="1" customWidth="1" outlineLevel="1"/>
    <col min="15" max="15" width="7.5703125" style="6" customWidth="1" collapsed="1"/>
    <col min="16" max="16" width="36.7109375" style="1" hidden="1" customWidth="1" outlineLevel="1"/>
    <col min="17" max="17" width="9.140625" style="1" collapsed="1"/>
    <col min="18" max="16384" width="9.140625" style="1"/>
  </cols>
  <sheetData>
    <row r="1" spans="1:17" x14ac:dyDescent="0.25"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368"/>
      <c r="N1" s="368"/>
      <c r="O1" s="184" t="s">
        <v>343</v>
      </c>
    </row>
    <row r="2" spans="1:17" x14ac:dyDescent="0.2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7" x14ac:dyDescent="0.25">
      <c r="A3" s="738"/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40"/>
      <c r="Q3" s="369"/>
    </row>
    <row r="4" spans="1:17" ht="15.75" x14ac:dyDescent="0.25">
      <c r="A4" s="741" t="s">
        <v>304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3"/>
      <c r="Q4" s="369"/>
    </row>
    <row r="5" spans="1:17" x14ac:dyDescent="0.25">
      <c r="A5" s="2"/>
      <c r="B5" s="3"/>
      <c r="C5" s="18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87"/>
      <c r="P5" s="188"/>
      <c r="Q5" s="369"/>
    </row>
    <row r="6" spans="1:17" ht="12.75" x14ac:dyDescent="0.25">
      <c r="A6" s="4" t="s">
        <v>0</v>
      </c>
      <c r="B6" s="5"/>
      <c r="C6" s="744" t="s">
        <v>333</v>
      </c>
      <c r="D6" s="744"/>
      <c r="E6" s="744"/>
      <c r="F6" s="744"/>
      <c r="G6" s="744"/>
      <c r="H6" s="744"/>
      <c r="I6" s="744"/>
      <c r="J6" s="744"/>
      <c r="K6" s="744"/>
      <c r="L6" s="744"/>
      <c r="M6" s="744"/>
      <c r="N6" s="744"/>
      <c r="O6" s="744"/>
      <c r="P6" s="745"/>
      <c r="Q6" s="369"/>
    </row>
    <row r="7" spans="1:17" ht="12.75" x14ac:dyDescent="0.25">
      <c r="A7" s="4" t="s">
        <v>1</v>
      </c>
      <c r="B7" s="5"/>
      <c r="C7" s="744" t="s">
        <v>334</v>
      </c>
      <c r="D7" s="744"/>
      <c r="E7" s="744"/>
      <c r="F7" s="744"/>
      <c r="G7" s="744"/>
      <c r="H7" s="744"/>
      <c r="I7" s="744"/>
      <c r="J7" s="744"/>
      <c r="K7" s="744"/>
      <c r="L7" s="744"/>
      <c r="M7" s="744"/>
      <c r="N7" s="744"/>
      <c r="O7" s="744"/>
      <c r="P7" s="745"/>
      <c r="Q7" s="369"/>
    </row>
    <row r="8" spans="1:17" x14ac:dyDescent="0.25">
      <c r="A8" s="2" t="s">
        <v>2</v>
      </c>
      <c r="B8" s="3"/>
      <c r="C8" s="736" t="s">
        <v>335</v>
      </c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7"/>
      <c r="Q8" s="369"/>
    </row>
    <row r="9" spans="1:17" x14ac:dyDescent="0.25">
      <c r="A9" s="2" t="s">
        <v>3</v>
      </c>
      <c r="B9" s="3"/>
      <c r="C9" s="736" t="s">
        <v>344</v>
      </c>
      <c r="D9" s="736"/>
      <c r="E9" s="736"/>
      <c r="F9" s="736"/>
      <c r="G9" s="736"/>
      <c r="H9" s="736"/>
      <c r="I9" s="736"/>
      <c r="J9" s="736"/>
      <c r="K9" s="736"/>
      <c r="L9" s="736"/>
      <c r="M9" s="736"/>
      <c r="N9" s="736"/>
      <c r="O9" s="736"/>
      <c r="P9" s="737"/>
      <c r="Q9" s="369"/>
    </row>
    <row r="10" spans="1:17" x14ac:dyDescent="0.25">
      <c r="A10" s="2" t="s">
        <v>4</v>
      </c>
      <c r="B10" s="3"/>
      <c r="C10" s="744" t="s">
        <v>337</v>
      </c>
      <c r="D10" s="744"/>
      <c r="E10" s="744"/>
      <c r="F10" s="744"/>
      <c r="G10" s="744"/>
      <c r="H10" s="744"/>
      <c r="I10" s="744"/>
      <c r="J10" s="744"/>
      <c r="K10" s="744"/>
      <c r="L10" s="744"/>
      <c r="M10" s="744"/>
      <c r="N10" s="744"/>
      <c r="O10" s="744"/>
      <c r="P10" s="745"/>
      <c r="Q10" s="369"/>
    </row>
    <row r="11" spans="1:17" x14ac:dyDescent="0.25">
      <c r="A11" s="2" t="s">
        <v>307</v>
      </c>
      <c r="B11" s="3"/>
      <c r="C11" s="744"/>
      <c r="D11" s="744"/>
      <c r="E11" s="744"/>
      <c r="F11" s="744"/>
      <c r="G11" s="744"/>
      <c r="H11" s="744"/>
      <c r="I11" s="744"/>
      <c r="J11" s="744"/>
      <c r="K11" s="744"/>
      <c r="L11" s="744"/>
      <c r="M11" s="744"/>
      <c r="N11" s="744"/>
      <c r="O11" s="744"/>
      <c r="P11" s="745"/>
      <c r="Q11" s="369"/>
    </row>
    <row r="12" spans="1:17" x14ac:dyDescent="0.25">
      <c r="A12" s="7" t="s">
        <v>5</v>
      </c>
      <c r="B12" s="3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351"/>
      <c r="Q12" s="369"/>
    </row>
    <row r="13" spans="1:17" x14ac:dyDescent="0.25">
      <c r="A13" s="2"/>
      <c r="B13" s="3" t="s">
        <v>6</v>
      </c>
      <c r="C13" s="736" t="s">
        <v>338</v>
      </c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7"/>
      <c r="Q13" s="369"/>
    </row>
    <row r="14" spans="1:17" x14ac:dyDescent="0.25">
      <c r="A14" s="2"/>
      <c r="B14" s="3" t="s">
        <v>7</v>
      </c>
      <c r="C14" s="736"/>
      <c r="D14" s="736"/>
      <c r="E14" s="736"/>
      <c r="F14" s="736"/>
      <c r="G14" s="736"/>
      <c r="H14" s="736"/>
      <c r="I14" s="736"/>
      <c r="J14" s="736"/>
      <c r="K14" s="736"/>
      <c r="L14" s="736"/>
      <c r="M14" s="736"/>
      <c r="N14" s="736"/>
      <c r="O14" s="736"/>
      <c r="P14" s="737"/>
      <c r="Q14" s="369"/>
    </row>
    <row r="15" spans="1:17" x14ac:dyDescent="0.25">
      <c r="A15" s="2"/>
      <c r="B15" s="3" t="s">
        <v>8</v>
      </c>
      <c r="C15" s="736"/>
      <c r="D15" s="736"/>
      <c r="E15" s="736"/>
      <c r="F15" s="736"/>
      <c r="G15" s="736"/>
      <c r="H15" s="736"/>
      <c r="I15" s="736"/>
      <c r="J15" s="736"/>
      <c r="K15" s="736"/>
      <c r="L15" s="736"/>
      <c r="M15" s="736"/>
      <c r="N15" s="736"/>
      <c r="O15" s="736"/>
      <c r="P15" s="737"/>
      <c r="Q15" s="369"/>
    </row>
    <row r="16" spans="1:17" x14ac:dyDescent="0.25">
      <c r="A16" s="2"/>
      <c r="B16" s="3" t="s">
        <v>9</v>
      </c>
      <c r="C16" s="736"/>
      <c r="D16" s="736"/>
      <c r="E16" s="736"/>
      <c r="F16" s="736"/>
      <c r="G16" s="736"/>
      <c r="H16" s="736"/>
      <c r="I16" s="736"/>
      <c r="J16" s="736"/>
      <c r="K16" s="736"/>
      <c r="L16" s="736"/>
      <c r="M16" s="736"/>
      <c r="N16" s="736"/>
      <c r="O16" s="736"/>
      <c r="P16" s="737"/>
      <c r="Q16" s="369"/>
    </row>
    <row r="17" spans="1:17" x14ac:dyDescent="0.25">
      <c r="A17" s="2"/>
      <c r="B17" s="3" t="s">
        <v>10</v>
      </c>
      <c r="C17" s="736"/>
      <c r="D17" s="736"/>
      <c r="E17" s="736"/>
      <c r="F17" s="736"/>
      <c r="G17" s="736"/>
      <c r="H17" s="736"/>
      <c r="I17" s="736"/>
      <c r="J17" s="736"/>
      <c r="K17" s="736"/>
      <c r="L17" s="736"/>
      <c r="M17" s="736"/>
      <c r="N17" s="736"/>
      <c r="O17" s="736"/>
      <c r="P17" s="737"/>
      <c r="Q17" s="369"/>
    </row>
    <row r="18" spans="1:17" x14ac:dyDescent="0.25">
      <c r="A18" s="8"/>
      <c r="B18" s="9"/>
      <c r="C18" s="746"/>
      <c r="D18" s="746"/>
      <c r="E18" s="746"/>
      <c r="F18" s="746"/>
      <c r="G18" s="746"/>
      <c r="H18" s="746"/>
      <c r="I18" s="746"/>
      <c r="J18" s="746"/>
      <c r="K18" s="746"/>
      <c r="L18" s="746"/>
      <c r="M18" s="746"/>
      <c r="N18" s="746"/>
      <c r="O18" s="746"/>
      <c r="P18" s="747"/>
      <c r="Q18" s="369"/>
    </row>
    <row r="19" spans="1:17" s="10" customFormat="1" x14ac:dyDescent="0.25">
      <c r="A19" s="748" t="s">
        <v>11</v>
      </c>
      <c r="B19" s="751" t="s">
        <v>12</v>
      </c>
      <c r="C19" s="754" t="s">
        <v>305</v>
      </c>
      <c r="D19" s="755"/>
      <c r="E19" s="755"/>
      <c r="F19" s="755"/>
      <c r="G19" s="755"/>
      <c r="H19" s="755"/>
      <c r="I19" s="755"/>
      <c r="J19" s="755"/>
      <c r="K19" s="755"/>
      <c r="L19" s="755"/>
      <c r="M19" s="755"/>
      <c r="N19" s="755"/>
      <c r="O19" s="756"/>
      <c r="P19" s="751" t="s">
        <v>309</v>
      </c>
    </row>
    <row r="20" spans="1:17" s="10" customFormat="1" x14ac:dyDescent="0.25">
      <c r="A20" s="749"/>
      <c r="B20" s="752"/>
      <c r="C20" s="757" t="s">
        <v>13</v>
      </c>
      <c r="D20" s="759" t="s">
        <v>310</v>
      </c>
      <c r="E20" s="761" t="s">
        <v>311</v>
      </c>
      <c r="F20" s="763" t="s">
        <v>14</v>
      </c>
      <c r="G20" s="759" t="s">
        <v>312</v>
      </c>
      <c r="H20" s="761" t="s">
        <v>313</v>
      </c>
      <c r="I20" s="763" t="s">
        <v>15</v>
      </c>
      <c r="J20" s="759" t="s">
        <v>314</v>
      </c>
      <c r="K20" s="761" t="s">
        <v>315</v>
      </c>
      <c r="L20" s="763" t="s">
        <v>16</v>
      </c>
      <c r="M20" s="759" t="s">
        <v>316</v>
      </c>
      <c r="N20" s="761" t="s">
        <v>317</v>
      </c>
      <c r="O20" s="763" t="s">
        <v>17</v>
      </c>
      <c r="P20" s="752"/>
    </row>
    <row r="21" spans="1:17" s="11" customFormat="1" ht="70.5" customHeight="1" thickBot="1" x14ac:dyDescent="0.3">
      <c r="A21" s="750"/>
      <c r="B21" s="753"/>
      <c r="C21" s="758"/>
      <c r="D21" s="760"/>
      <c r="E21" s="762"/>
      <c r="F21" s="764"/>
      <c r="G21" s="760"/>
      <c r="H21" s="762"/>
      <c r="I21" s="764"/>
      <c r="J21" s="760"/>
      <c r="K21" s="762"/>
      <c r="L21" s="764"/>
      <c r="M21" s="760"/>
      <c r="N21" s="762"/>
      <c r="O21" s="764"/>
      <c r="P21" s="753"/>
    </row>
    <row r="22" spans="1:17" s="11" customFormat="1" ht="9" thickTop="1" x14ac:dyDescent="0.25">
      <c r="A22" s="12" t="s">
        <v>18</v>
      </c>
      <c r="B22" s="12">
        <v>2</v>
      </c>
      <c r="C22" s="12">
        <v>3</v>
      </c>
      <c r="D22" s="190">
        <v>4</v>
      </c>
      <c r="E22" s="14">
        <v>5</v>
      </c>
      <c r="F22" s="191">
        <v>6</v>
      </c>
      <c r="G22" s="190">
        <v>7</v>
      </c>
      <c r="H22" s="192">
        <v>8</v>
      </c>
      <c r="I22" s="15">
        <v>9</v>
      </c>
      <c r="J22" s="190">
        <v>10</v>
      </c>
      <c r="K22" s="165">
        <v>11</v>
      </c>
      <c r="L22" s="15">
        <v>12</v>
      </c>
      <c r="M22" s="165">
        <v>13</v>
      </c>
      <c r="N22" s="14">
        <v>14</v>
      </c>
      <c r="O22" s="15">
        <v>15</v>
      </c>
      <c r="P22" s="15">
        <v>16</v>
      </c>
    </row>
    <row r="23" spans="1:17" s="20" customFormat="1" x14ac:dyDescent="0.25">
      <c r="A23" s="16"/>
      <c r="B23" s="17" t="s">
        <v>19</v>
      </c>
      <c r="C23" s="95"/>
      <c r="D23" s="355"/>
      <c r="E23" s="19"/>
      <c r="F23" s="193"/>
      <c r="G23" s="355"/>
      <c r="H23" s="360"/>
      <c r="I23" s="194"/>
      <c r="J23" s="355"/>
      <c r="K23" s="174"/>
      <c r="L23" s="194"/>
      <c r="M23" s="174"/>
      <c r="N23" s="19"/>
      <c r="O23" s="194"/>
      <c r="P23" s="195"/>
    </row>
    <row r="24" spans="1:17" s="20" customFormat="1" ht="12.75" thickBot="1" x14ac:dyDescent="0.3">
      <c r="A24" s="21"/>
      <c r="B24" s="22" t="s">
        <v>20</v>
      </c>
      <c r="C24" s="370">
        <f>F24+I24+L24+O24</f>
        <v>209929</v>
      </c>
      <c r="D24" s="196">
        <f>SUM(D25,D28,D29,D45,D46)</f>
        <v>205829</v>
      </c>
      <c r="E24" s="24">
        <f>SUM(E25,E28,E29,E45,E46)</f>
        <v>4100</v>
      </c>
      <c r="F24" s="197">
        <f t="shared" ref="F24:F29" si="0">D24+E24</f>
        <v>209929</v>
      </c>
      <c r="G24" s="196">
        <f>SUM(G25,G28,G46)</f>
        <v>0</v>
      </c>
      <c r="H24" s="198">
        <f>SUM(H25,H28,H46)</f>
        <v>0</v>
      </c>
      <c r="I24" s="25">
        <f>G24+H24</f>
        <v>0</v>
      </c>
      <c r="J24" s="196">
        <f>SUM(J25,J30,J46)</f>
        <v>0</v>
      </c>
      <c r="K24" s="198">
        <f>SUM(K25,K30,K46)</f>
        <v>0</v>
      </c>
      <c r="L24" s="25">
        <f>J24+K24</f>
        <v>0</v>
      </c>
      <c r="M24" s="166">
        <f>SUM(M25,M48)</f>
        <v>0</v>
      </c>
      <c r="N24" s="24">
        <f>SUM(N25,N48)</f>
        <v>0</v>
      </c>
      <c r="O24" s="25">
        <f>M24+N24</f>
        <v>0</v>
      </c>
      <c r="P24" s="199"/>
    </row>
    <row r="25" spans="1:17" ht="12.75" hidden="1" thickTop="1" x14ac:dyDescent="0.25">
      <c r="A25" s="26"/>
      <c r="B25" s="27" t="s">
        <v>21</v>
      </c>
      <c r="C25" s="371">
        <f>F25+I25+L25+O25</f>
        <v>0</v>
      </c>
      <c r="D25" s="200">
        <f>SUM(D26:D27)</f>
        <v>0</v>
      </c>
      <c r="E25" s="29">
        <f>SUM(E26:E27)</f>
        <v>0</v>
      </c>
      <c r="F25" s="201">
        <f t="shared" si="0"/>
        <v>0</v>
      </c>
      <c r="G25" s="200">
        <f>SUM(G26:G27)</f>
        <v>0</v>
      </c>
      <c r="H25" s="202">
        <f>SUM(H26:H27)</f>
        <v>0</v>
      </c>
      <c r="I25" s="30">
        <f>G25+H25</f>
        <v>0</v>
      </c>
      <c r="J25" s="200">
        <f>SUM(J26:J27)</f>
        <v>0</v>
      </c>
      <c r="K25" s="202">
        <f>SUM(K26:K27)</f>
        <v>0</v>
      </c>
      <c r="L25" s="30">
        <f>J25+K25</f>
        <v>0</v>
      </c>
      <c r="M25" s="167">
        <f>SUM(M26:M27)</f>
        <v>0</v>
      </c>
      <c r="N25" s="29">
        <f>SUM(N26:N27)</f>
        <v>0</v>
      </c>
      <c r="O25" s="30">
        <f>M25+N25</f>
        <v>0</v>
      </c>
      <c r="P25" s="203"/>
    </row>
    <row r="26" spans="1:17" ht="12.75" hidden="1" thickTop="1" x14ac:dyDescent="0.25">
      <c r="A26" s="31"/>
      <c r="B26" s="32" t="s">
        <v>22</v>
      </c>
      <c r="C26" s="372">
        <f>F26+I26+L26+O26</f>
        <v>0</v>
      </c>
      <c r="D26" s="204"/>
      <c r="E26" s="34"/>
      <c r="F26" s="205">
        <f t="shared" si="0"/>
        <v>0</v>
      </c>
      <c r="G26" s="204"/>
      <c r="H26" s="206"/>
      <c r="I26" s="207">
        <f>G26+H26</f>
        <v>0</v>
      </c>
      <c r="J26" s="204"/>
      <c r="K26" s="206"/>
      <c r="L26" s="207">
        <f>J26+K26</f>
        <v>0</v>
      </c>
      <c r="M26" s="175"/>
      <c r="N26" s="34"/>
      <c r="O26" s="207">
        <f>M26+N26</f>
        <v>0</v>
      </c>
      <c r="P26" s="208"/>
    </row>
    <row r="27" spans="1:17" ht="12.75" hidden="1" thickTop="1" x14ac:dyDescent="0.25">
      <c r="A27" s="35"/>
      <c r="B27" s="36" t="s">
        <v>23</v>
      </c>
      <c r="C27" s="373">
        <f>F27+I27+L27+O27</f>
        <v>0</v>
      </c>
      <c r="D27" s="209"/>
      <c r="E27" s="38"/>
      <c r="F27" s="210">
        <f t="shared" si="0"/>
        <v>0</v>
      </c>
      <c r="G27" s="209"/>
      <c r="H27" s="211"/>
      <c r="I27" s="212">
        <f>G27+H27</f>
        <v>0</v>
      </c>
      <c r="J27" s="209">
        <f>11641-11641</f>
        <v>0</v>
      </c>
      <c r="K27" s="211"/>
      <c r="L27" s="212">
        <f>J27+K27</f>
        <v>0</v>
      </c>
      <c r="M27" s="176"/>
      <c r="N27" s="38"/>
      <c r="O27" s="212">
        <f>M27+N27</f>
        <v>0</v>
      </c>
      <c r="P27" s="213"/>
    </row>
    <row r="28" spans="1:17" s="20" customFormat="1" ht="25.5" thickTop="1" thickBot="1" x14ac:dyDescent="0.3">
      <c r="A28" s="39">
        <v>19300</v>
      </c>
      <c r="B28" s="39" t="s">
        <v>24</v>
      </c>
      <c r="C28" s="374">
        <f>SUM(F28,I28)</f>
        <v>209929</v>
      </c>
      <c r="D28" s="214">
        <f>D54</f>
        <v>205829</v>
      </c>
      <c r="E28" s="41">
        <v>4100</v>
      </c>
      <c r="F28" s="215">
        <f t="shared" si="0"/>
        <v>209929</v>
      </c>
      <c r="G28" s="214"/>
      <c r="H28" s="216"/>
      <c r="I28" s="217">
        <f>G28+H28</f>
        <v>0</v>
      </c>
      <c r="J28" s="218" t="s">
        <v>25</v>
      </c>
      <c r="K28" s="219" t="s">
        <v>25</v>
      </c>
      <c r="L28" s="43" t="s">
        <v>25</v>
      </c>
      <c r="M28" s="177" t="s">
        <v>25</v>
      </c>
      <c r="N28" s="42" t="s">
        <v>25</v>
      </c>
      <c r="O28" s="43" t="s">
        <v>25</v>
      </c>
      <c r="P28" s="220"/>
    </row>
    <row r="29" spans="1:17" s="20" customFormat="1" ht="31.5" hidden="1" customHeight="1" thickTop="1" x14ac:dyDescent="0.25">
      <c r="A29" s="44"/>
      <c r="B29" s="44" t="s">
        <v>26</v>
      </c>
      <c r="C29" s="375">
        <f>F29</f>
        <v>0</v>
      </c>
      <c r="D29" s="221"/>
      <c r="E29" s="49"/>
      <c r="F29" s="222">
        <f t="shared" si="0"/>
        <v>0</v>
      </c>
      <c r="G29" s="223" t="s">
        <v>25</v>
      </c>
      <c r="H29" s="224" t="s">
        <v>25</v>
      </c>
      <c r="I29" s="48" t="s">
        <v>25</v>
      </c>
      <c r="J29" s="223" t="s">
        <v>25</v>
      </c>
      <c r="K29" s="224" t="s">
        <v>25</v>
      </c>
      <c r="L29" s="48" t="s">
        <v>25</v>
      </c>
      <c r="M29" s="178" t="s">
        <v>25</v>
      </c>
      <c r="N29" s="47" t="s">
        <v>25</v>
      </c>
      <c r="O29" s="48" t="s">
        <v>25</v>
      </c>
      <c r="P29" s="225"/>
    </row>
    <row r="30" spans="1:17" s="20" customFormat="1" ht="36.75" hidden="1" thickTop="1" x14ac:dyDescent="0.25">
      <c r="A30" s="44">
        <v>21300</v>
      </c>
      <c r="B30" s="44" t="s">
        <v>27</v>
      </c>
      <c r="C30" s="375">
        <f t="shared" ref="C30:C44" si="1">L30</f>
        <v>0</v>
      </c>
      <c r="D30" s="223" t="s">
        <v>25</v>
      </c>
      <c r="E30" s="47" t="s">
        <v>25</v>
      </c>
      <c r="F30" s="226" t="s">
        <v>25</v>
      </c>
      <c r="G30" s="223" t="s">
        <v>25</v>
      </c>
      <c r="H30" s="224" t="s">
        <v>25</v>
      </c>
      <c r="I30" s="48" t="s">
        <v>25</v>
      </c>
      <c r="J30" s="227">
        <f>SUM(J31,J35,J37,J40)</f>
        <v>0</v>
      </c>
      <c r="K30" s="104">
        <f>SUM(K31,K35,K37,K40)</f>
        <v>0</v>
      </c>
      <c r="L30" s="112">
        <f t="shared" ref="L30:L44" si="2">J30+K30</f>
        <v>0</v>
      </c>
      <c r="M30" s="178" t="s">
        <v>25</v>
      </c>
      <c r="N30" s="47" t="s">
        <v>25</v>
      </c>
      <c r="O30" s="48" t="s">
        <v>25</v>
      </c>
      <c r="P30" s="225"/>
    </row>
    <row r="31" spans="1:17" s="20" customFormat="1" ht="24.75" hidden="1" thickTop="1" x14ac:dyDescent="0.25">
      <c r="A31" s="51">
        <v>21350</v>
      </c>
      <c r="B31" s="44" t="s">
        <v>28</v>
      </c>
      <c r="C31" s="375">
        <f t="shared" si="1"/>
        <v>0</v>
      </c>
      <c r="D31" s="223" t="s">
        <v>25</v>
      </c>
      <c r="E31" s="47" t="s">
        <v>25</v>
      </c>
      <c r="F31" s="226" t="s">
        <v>25</v>
      </c>
      <c r="G31" s="223" t="s">
        <v>25</v>
      </c>
      <c r="H31" s="224" t="s">
        <v>25</v>
      </c>
      <c r="I31" s="48" t="s">
        <v>25</v>
      </c>
      <c r="J31" s="227">
        <f>SUM(J32:J34)</f>
        <v>0</v>
      </c>
      <c r="K31" s="104">
        <f>SUM(K32:K34)</f>
        <v>0</v>
      </c>
      <c r="L31" s="112">
        <f t="shared" si="2"/>
        <v>0</v>
      </c>
      <c r="M31" s="178" t="s">
        <v>25</v>
      </c>
      <c r="N31" s="47" t="s">
        <v>25</v>
      </c>
      <c r="O31" s="48" t="s">
        <v>25</v>
      </c>
      <c r="P31" s="225"/>
    </row>
    <row r="32" spans="1:17" ht="12.75" hidden="1" thickTop="1" x14ac:dyDescent="0.25">
      <c r="A32" s="31">
        <v>21351</v>
      </c>
      <c r="B32" s="52" t="s">
        <v>29</v>
      </c>
      <c r="C32" s="376">
        <f t="shared" si="1"/>
        <v>0</v>
      </c>
      <c r="D32" s="228" t="s">
        <v>25</v>
      </c>
      <c r="E32" s="54" t="s">
        <v>25</v>
      </c>
      <c r="F32" s="229" t="s">
        <v>25</v>
      </c>
      <c r="G32" s="228" t="s">
        <v>25</v>
      </c>
      <c r="H32" s="230" t="s">
        <v>25</v>
      </c>
      <c r="I32" s="56" t="s">
        <v>25</v>
      </c>
      <c r="J32" s="231"/>
      <c r="K32" s="232"/>
      <c r="L32" s="114">
        <f t="shared" si="2"/>
        <v>0</v>
      </c>
      <c r="M32" s="233" t="s">
        <v>25</v>
      </c>
      <c r="N32" s="54" t="s">
        <v>25</v>
      </c>
      <c r="O32" s="56" t="s">
        <v>25</v>
      </c>
      <c r="P32" s="208"/>
    </row>
    <row r="33" spans="1:16" ht="12.75" hidden="1" thickTop="1" x14ac:dyDescent="0.25">
      <c r="A33" s="35">
        <v>21352</v>
      </c>
      <c r="B33" s="57" t="s">
        <v>30</v>
      </c>
      <c r="C33" s="311">
        <f t="shared" si="1"/>
        <v>0</v>
      </c>
      <c r="D33" s="234" t="s">
        <v>25</v>
      </c>
      <c r="E33" s="59" t="s">
        <v>25</v>
      </c>
      <c r="F33" s="235" t="s">
        <v>25</v>
      </c>
      <c r="G33" s="234" t="s">
        <v>25</v>
      </c>
      <c r="H33" s="236" t="s">
        <v>25</v>
      </c>
      <c r="I33" s="61" t="s">
        <v>25</v>
      </c>
      <c r="J33" s="237"/>
      <c r="K33" s="238"/>
      <c r="L33" s="110">
        <f t="shared" si="2"/>
        <v>0</v>
      </c>
      <c r="M33" s="239" t="s">
        <v>25</v>
      </c>
      <c r="N33" s="59" t="s">
        <v>25</v>
      </c>
      <c r="O33" s="61" t="s">
        <v>25</v>
      </c>
      <c r="P33" s="213"/>
    </row>
    <row r="34" spans="1:16" ht="24.75" hidden="1" thickTop="1" x14ac:dyDescent="0.25">
      <c r="A34" s="35">
        <v>21359</v>
      </c>
      <c r="B34" s="57" t="s">
        <v>31</v>
      </c>
      <c r="C34" s="311">
        <f t="shared" si="1"/>
        <v>0</v>
      </c>
      <c r="D34" s="234" t="s">
        <v>25</v>
      </c>
      <c r="E34" s="59" t="s">
        <v>25</v>
      </c>
      <c r="F34" s="235" t="s">
        <v>25</v>
      </c>
      <c r="G34" s="234" t="s">
        <v>25</v>
      </c>
      <c r="H34" s="236" t="s">
        <v>25</v>
      </c>
      <c r="I34" s="61" t="s">
        <v>25</v>
      </c>
      <c r="J34" s="237"/>
      <c r="K34" s="238"/>
      <c r="L34" s="110">
        <f t="shared" si="2"/>
        <v>0</v>
      </c>
      <c r="M34" s="239" t="s">
        <v>25</v>
      </c>
      <c r="N34" s="59" t="s">
        <v>25</v>
      </c>
      <c r="O34" s="61" t="s">
        <v>25</v>
      </c>
      <c r="P34" s="213"/>
    </row>
    <row r="35" spans="1:16" s="20" customFormat="1" ht="36.75" hidden="1" thickTop="1" x14ac:dyDescent="0.25">
      <c r="A35" s="51">
        <v>21370</v>
      </c>
      <c r="B35" s="44" t="s">
        <v>32</v>
      </c>
      <c r="C35" s="375">
        <f t="shared" si="1"/>
        <v>0</v>
      </c>
      <c r="D35" s="223" t="s">
        <v>25</v>
      </c>
      <c r="E35" s="47" t="s">
        <v>25</v>
      </c>
      <c r="F35" s="226" t="s">
        <v>25</v>
      </c>
      <c r="G35" s="223" t="s">
        <v>25</v>
      </c>
      <c r="H35" s="224" t="s">
        <v>25</v>
      </c>
      <c r="I35" s="48" t="s">
        <v>25</v>
      </c>
      <c r="J35" s="227">
        <f>SUM(J36)</f>
        <v>0</v>
      </c>
      <c r="K35" s="104">
        <f>SUM(K36)</f>
        <v>0</v>
      </c>
      <c r="L35" s="112">
        <f t="shared" si="2"/>
        <v>0</v>
      </c>
      <c r="M35" s="178" t="s">
        <v>25</v>
      </c>
      <c r="N35" s="47" t="s">
        <v>25</v>
      </c>
      <c r="O35" s="48" t="s">
        <v>25</v>
      </c>
      <c r="P35" s="225"/>
    </row>
    <row r="36" spans="1:16" ht="36.75" hidden="1" thickTop="1" x14ac:dyDescent="0.25">
      <c r="A36" s="62">
        <v>21379</v>
      </c>
      <c r="B36" s="63" t="s">
        <v>33</v>
      </c>
      <c r="C36" s="322">
        <f t="shared" si="1"/>
        <v>0</v>
      </c>
      <c r="D36" s="240" t="s">
        <v>25</v>
      </c>
      <c r="E36" s="65" t="s">
        <v>25</v>
      </c>
      <c r="F36" s="72" t="s">
        <v>25</v>
      </c>
      <c r="G36" s="240" t="s">
        <v>25</v>
      </c>
      <c r="H36" s="241" t="s">
        <v>25</v>
      </c>
      <c r="I36" s="67" t="s">
        <v>25</v>
      </c>
      <c r="J36" s="242"/>
      <c r="K36" s="243"/>
      <c r="L36" s="244">
        <f t="shared" si="2"/>
        <v>0</v>
      </c>
      <c r="M36" s="245" t="s">
        <v>25</v>
      </c>
      <c r="N36" s="65" t="s">
        <v>25</v>
      </c>
      <c r="O36" s="67" t="s">
        <v>25</v>
      </c>
      <c r="P36" s="246"/>
    </row>
    <row r="37" spans="1:16" s="20" customFormat="1" ht="12.75" hidden="1" thickTop="1" x14ac:dyDescent="0.25">
      <c r="A37" s="51">
        <v>21380</v>
      </c>
      <c r="B37" s="44" t="s">
        <v>34</v>
      </c>
      <c r="C37" s="375">
        <f t="shared" si="1"/>
        <v>0</v>
      </c>
      <c r="D37" s="223" t="s">
        <v>25</v>
      </c>
      <c r="E37" s="47" t="s">
        <v>25</v>
      </c>
      <c r="F37" s="226" t="s">
        <v>25</v>
      </c>
      <c r="G37" s="223" t="s">
        <v>25</v>
      </c>
      <c r="H37" s="224" t="s">
        <v>25</v>
      </c>
      <c r="I37" s="48" t="s">
        <v>25</v>
      </c>
      <c r="J37" s="227">
        <f>SUM(J38:J39)</f>
        <v>0</v>
      </c>
      <c r="K37" s="104">
        <f>SUM(K38:K39)</f>
        <v>0</v>
      </c>
      <c r="L37" s="112">
        <f t="shared" si="2"/>
        <v>0</v>
      </c>
      <c r="M37" s="178" t="s">
        <v>25</v>
      </c>
      <c r="N37" s="47" t="s">
        <v>25</v>
      </c>
      <c r="O37" s="48" t="s">
        <v>25</v>
      </c>
      <c r="P37" s="225"/>
    </row>
    <row r="38" spans="1:16" ht="12.75" hidden="1" thickTop="1" x14ac:dyDescent="0.25">
      <c r="A38" s="32">
        <v>21381</v>
      </c>
      <c r="B38" s="52" t="s">
        <v>35</v>
      </c>
      <c r="C38" s="376">
        <f t="shared" si="1"/>
        <v>0</v>
      </c>
      <c r="D38" s="228" t="s">
        <v>25</v>
      </c>
      <c r="E38" s="54" t="s">
        <v>25</v>
      </c>
      <c r="F38" s="229" t="s">
        <v>25</v>
      </c>
      <c r="G38" s="228" t="s">
        <v>25</v>
      </c>
      <c r="H38" s="230" t="s">
        <v>25</v>
      </c>
      <c r="I38" s="56" t="s">
        <v>25</v>
      </c>
      <c r="J38" s="231"/>
      <c r="K38" s="232"/>
      <c r="L38" s="114">
        <f t="shared" si="2"/>
        <v>0</v>
      </c>
      <c r="M38" s="233" t="s">
        <v>25</v>
      </c>
      <c r="N38" s="54" t="s">
        <v>25</v>
      </c>
      <c r="O38" s="56" t="s">
        <v>25</v>
      </c>
      <c r="P38" s="208"/>
    </row>
    <row r="39" spans="1:16" ht="24.75" hidden="1" thickTop="1" x14ac:dyDescent="0.25">
      <c r="A39" s="36">
        <v>21383</v>
      </c>
      <c r="B39" s="57" t="s">
        <v>36</v>
      </c>
      <c r="C39" s="311">
        <f t="shared" si="1"/>
        <v>0</v>
      </c>
      <c r="D39" s="234" t="s">
        <v>25</v>
      </c>
      <c r="E39" s="59" t="s">
        <v>25</v>
      </c>
      <c r="F39" s="235" t="s">
        <v>25</v>
      </c>
      <c r="G39" s="234" t="s">
        <v>25</v>
      </c>
      <c r="H39" s="236" t="s">
        <v>25</v>
      </c>
      <c r="I39" s="61" t="s">
        <v>25</v>
      </c>
      <c r="J39" s="237"/>
      <c r="K39" s="238"/>
      <c r="L39" s="110">
        <f t="shared" si="2"/>
        <v>0</v>
      </c>
      <c r="M39" s="239" t="s">
        <v>25</v>
      </c>
      <c r="N39" s="59" t="s">
        <v>25</v>
      </c>
      <c r="O39" s="61" t="s">
        <v>25</v>
      </c>
      <c r="P39" s="213"/>
    </row>
    <row r="40" spans="1:16" s="20" customFormat="1" ht="24.75" hidden="1" thickTop="1" x14ac:dyDescent="0.25">
      <c r="A40" s="51">
        <v>21390</v>
      </c>
      <c r="B40" s="44" t="s">
        <v>37</v>
      </c>
      <c r="C40" s="375">
        <f t="shared" si="1"/>
        <v>0</v>
      </c>
      <c r="D40" s="223" t="s">
        <v>25</v>
      </c>
      <c r="E40" s="47" t="s">
        <v>25</v>
      </c>
      <c r="F40" s="226" t="s">
        <v>25</v>
      </c>
      <c r="G40" s="223" t="s">
        <v>25</v>
      </c>
      <c r="H40" s="224" t="s">
        <v>25</v>
      </c>
      <c r="I40" s="48" t="s">
        <v>25</v>
      </c>
      <c r="J40" s="227">
        <f>SUM(J41:J44)</f>
        <v>0</v>
      </c>
      <c r="K40" s="104">
        <f>SUM(K41:K44)</f>
        <v>0</v>
      </c>
      <c r="L40" s="112">
        <f t="shared" si="2"/>
        <v>0</v>
      </c>
      <c r="M40" s="178" t="s">
        <v>25</v>
      </c>
      <c r="N40" s="47" t="s">
        <v>25</v>
      </c>
      <c r="O40" s="48" t="s">
        <v>25</v>
      </c>
      <c r="P40" s="225"/>
    </row>
    <row r="41" spans="1:16" ht="24.75" hidden="1" thickTop="1" x14ac:dyDescent="0.25">
      <c r="A41" s="32">
        <v>21391</v>
      </c>
      <c r="B41" s="52" t="s">
        <v>38</v>
      </c>
      <c r="C41" s="376">
        <f t="shared" si="1"/>
        <v>0</v>
      </c>
      <c r="D41" s="228" t="s">
        <v>25</v>
      </c>
      <c r="E41" s="54" t="s">
        <v>25</v>
      </c>
      <c r="F41" s="229" t="s">
        <v>25</v>
      </c>
      <c r="G41" s="228" t="s">
        <v>25</v>
      </c>
      <c r="H41" s="230" t="s">
        <v>25</v>
      </c>
      <c r="I41" s="56" t="s">
        <v>25</v>
      </c>
      <c r="J41" s="231"/>
      <c r="K41" s="232"/>
      <c r="L41" s="114">
        <f t="shared" si="2"/>
        <v>0</v>
      </c>
      <c r="M41" s="233" t="s">
        <v>25</v>
      </c>
      <c r="N41" s="54" t="s">
        <v>25</v>
      </c>
      <c r="O41" s="56" t="s">
        <v>25</v>
      </c>
      <c r="P41" s="208"/>
    </row>
    <row r="42" spans="1:16" ht="12.75" hidden="1" thickTop="1" x14ac:dyDescent="0.25">
      <c r="A42" s="36">
        <v>21393</v>
      </c>
      <c r="B42" s="57" t="s">
        <v>39</v>
      </c>
      <c r="C42" s="311">
        <f t="shared" si="1"/>
        <v>0</v>
      </c>
      <c r="D42" s="234" t="s">
        <v>25</v>
      </c>
      <c r="E42" s="59" t="s">
        <v>25</v>
      </c>
      <c r="F42" s="235" t="s">
        <v>25</v>
      </c>
      <c r="G42" s="234" t="s">
        <v>25</v>
      </c>
      <c r="H42" s="236" t="s">
        <v>25</v>
      </c>
      <c r="I42" s="61" t="s">
        <v>25</v>
      </c>
      <c r="J42" s="237"/>
      <c r="K42" s="238"/>
      <c r="L42" s="110">
        <f t="shared" si="2"/>
        <v>0</v>
      </c>
      <c r="M42" s="239" t="s">
        <v>25</v>
      </c>
      <c r="N42" s="59" t="s">
        <v>25</v>
      </c>
      <c r="O42" s="61" t="s">
        <v>25</v>
      </c>
      <c r="P42" s="213"/>
    </row>
    <row r="43" spans="1:16" ht="12.75" hidden="1" thickTop="1" x14ac:dyDescent="0.25">
      <c r="A43" s="36">
        <v>21395</v>
      </c>
      <c r="B43" s="57" t="s">
        <v>40</v>
      </c>
      <c r="C43" s="311">
        <f t="shared" si="1"/>
        <v>0</v>
      </c>
      <c r="D43" s="234" t="s">
        <v>25</v>
      </c>
      <c r="E43" s="59" t="s">
        <v>25</v>
      </c>
      <c r="F43" s="235" t="s">
        <v>25</v>
      </c>
      <c r="G43" s="234" t="s">
        <v>25</v>
      </c>
      <c r="H43" s="236" t="s">
        <v>25</v>
      </c>
      <c r="I43" s="61" t="s">
        <v>25</v>
      </c>
      <c r="J43" s="237"/>
      <c r="K43" s="238"/>
      <c r="L43" s="110">
        <f t="shared" si="2"/>
        <v>0</v>
      </c>
      <c r="M43" s="239" t="s">
        <v>25</v>
      </c>
      <c r="N43" s="59" t="s">
        <v>25</v>
      </c>
      <c r="O43" s="61" t="s">
        <v>25</v>
      </c>
      <c r="P43" s="213"/>
    </row>
    <row r="44" spans="1:16" ht="24.75" hidden="1" thickTop="1" x14ac:dyDescent="0.25">
      <c r="A44" s="36">
        <v>21399</v>
      </c>
      <c r="B44" s="57" t="s">
        <v>41</v>
      </c>
      <c r="C44" s="311">
        <f t="shared" si="1"/>
        <v>0</v>
      </c>
      <c r="D44" s="234" t="s">
        <v>25</v>
      </c>
      <c r="E44" s="59" t="s">
        <v>25</v>
      </c>
      <c r="F44" s="235" t="s">
        <v>25</v>
      </c>
      <c r="G44" s="234" t="s">
        <v>25</v>
      </c>
      <c r="H44" s="236" t="s">
        <v>25</v>
      </c>
      <c r="I44" s="61" t="s">
        <v>25</v>
      </c>
      <c r="J44" s="237"/>
      <c r="K44" s="238"/>
      <c r="L44" s="110">
        <f t="shared" si="2"/>
        <v>0</v>
      </c>
      <c r="M44" s="239" t="s">
        <v>25</v>
      </c>
      <c r="N44" s="59" t="s">
        <v>25</v>
      </c>
      <c r="O44" s="61" t="s">
        <v>25</v>
      </c>
      <c r="P44" s="213"/>
    </row>
    <row r="45" spans="1:16" s="20" customFormat="1" ht="34.5" hidden="1" customHeight="1" x14ac:dyDescent="0.25">
      <c r="A45" s="51">
        <v>21420</v>
      </c>
      <c r="B45" s="44" t="s">
        <v>42</v>
      </c>
      <c r="C45" s="377">
        <f>F45</f>
        <v>0</v>
      </c>
      <c r="D45" s="247"/>
      <c r="E45" s="46"/>
      <c r="F45" s="222">
        <f>D45+E45</f>
        <v>0</v>
      </c>
      <c r="G45" s="223" t="s">
        <v>25</v>
      </c>
      <c r="H45" s="224" t="s">
        <v>25</v>
      </c>
      <c r="I45" s="48" t="s">
        <v>25</v>
      </c>
      <c r="J45" s="223" t="s">
        <v>25</v>
      </c>
      <c r="K45" s="224" t="s">
        <v>25</v>
      </c>
      <c r="L45" s="48" t="s">
        <v>25</v>
      </c>
      <c r="M45" s="178" t="s">
        <v>25</v>
      </c>
      <c r="N45" s="47" t="s">
        <v>25</v>
      </c>
      <c r="O45" s="48" t="s">
        <v>25</v>
      </c>
      <c r="P45" s="225"/>
    </row>
    <row r="46" spans="1:16" s="20" customFormat="1" ht="24.75" hidden="1" thickTop="1" x14ac:dyDescent="0.25">
      <c r="A46" s="69">
        <v>21490</v>
      </c>
      <c r="B46" s="70" t="s">
        <v>43</v>
      </c>
      <c r="C46" s="377">
        <f>F46+I46+L46</f>
        <v>0</v>
      </c>
      <c r="D46" s="248">
        <f>D47</f>
        <v>0</v>
      </c>
      <c r="E46" s="71">
        <f>E47</f>
        <v>0</v>
      </c>
      <c r="F46" s="249">
        <f>D46+E46</f>
        <v>0</v>
      </c>
      <c r="G46" s="248">
        <f>G47</f>
        <v>0</v>
      </c>
      <c r="H46" s="250">
        <f t="shared" ref="H46:K46" si="3">H47</f>
        <v>0</v>
      </c>
      <c r="I46" s="251">
        <f>G46+H46</f>
        <v>0</v>
      </c>
      <c r="J46" s="248">
        <f>J47</f>
        <v>0</v>
      </c>
      <c r="K46" s="250">
        <f t="shared" si="3"/>
        <v>0</v>
      </c>
      <c r="L46" s="251">
        <f>J46+K46</f>
        <v>0</v>
      </c>
      <c r="M46" s="178" t="s">
        <v>25</v>
      </c>
      <c r="N46" s="47" t="s">
        <v>25</v>
      </c>
      <c r="O46" s="48" t="s">
        <v>25</v>
      </c>
      <c r="P46" s="225"/>
    </row>
    <row r="47" spans="1:16" s="20" customFormat="1" ht="24.75" hidden="1" thickTop="1" x14ac:dyDescent="0.25">
      <c r="A47" s="36">
        <v>21499</v>
      </c>
      <c r="B47" s="57" t="s">
        <v>44</v>
      </c>
      <c r="C47" s="378">
        <f>F47+I47+L47</f>
        <v>0</v>
      </c>
      <c r="D47" s="204"/>
      <c r="E47" s="34"/>
      <c r="F47" s="205">
        <f>D47+E47</f>
        <v>0</v>
      </c>
      <c r="G47" s="253"/>
      <c r="H47" s="206"/>
      <c r="I47" s="207">
        <f>G47+H47</f>
        <v>0</v>
      </c>
      <c r="J47" s="204"/>
      <c r="K47" s="206"/>
      <c r="L47" s="207">
        <f>J47+K47</f>
        <v>0</v>
      </c>
      <c r="M47" s="245" t="s">
        <v>25</v>
      </c>
      <c r="N47" s="65" t="s">
        <v>25</v>
      </c>
      <c r="O47" s="67" t="s">
        <v>25</v>
      </c>
      <c r="P47" s="246"/>
    </row>
    <row r="48" spans="1:16" ht="24.75" hidden="1" thickTop="1" x14ac:dyDescent="0.25">
      <c r="A48" s="73">
        <v>23000</v>
      </c>
      <c r="B48" s="74" t="s">
        <v>45</v>
      </c>
      <c r="C48" s="377">
        <f>O48</f>
        <v>0</v>
      </c>
      <c r="D48" s="254" t="s">
        <v>25</v>
      </c>
      <c r="E48" s="76" t="s">
        <v>25</v>
      </c>
      <c r="F48" s="255" t="s">
        <v>25</v>
      </c>
      <c r="G48" s="254" t="s">
        <v>25</v>
      </c>
      <c r="H48" s="256" t="s">
        <v>25</v>
      </c>
      <c r="I48" s="257" t="s">
        <v>25</v>
      </c>
      <c r="J48" s="254" t="s">
        <v>25</v>
      </c>
      <c r="K48" s="256" t="s">
        <v>25</v>
      </c>
      <c r="L48" s="257" t="s">
        <v>25</v>
      </c>
      <c r="M48" s="169">
        <f>SUM(M49:M50)</f>
        <v>0</v>
      </c>
      <c r="N48" s="75">
        <f>SUM(N49:N50)</f>
        <v>0</v>
      </c>
      <c r="O48" s="258">
        <f>M48+N48</f>
        <v>0</v>
      </c>
      <c r="P48" s="225"/>
    </row>
    <row r="49" spans="1:16" ht="24.75" hidden="1" thickTop="1" x14ac:dyDescent="0.25">
      <c r="A49" s="77">
        <v>23410</v>
      </c>
      <c r="B49" s="78" t="s">
        <v>46</v>
      </c>
      <c r="C49" s="379">
        <f>O49</f>
        <v>0</v>
      </c>
      <c r="D49" s="259" t="s">
        <v>25</v>
      </c>
      <c r="E49" s="79" t="s">
        <v>25</v>
      </c>
      <c r="F49" s="260" t="s">
        <v>25</v>
      </c>
      <c r="G49" s="259" t="s">
        <v>25</v>
      </c>
      <c r="H49" s="261" t="s">
        <v>25</v>
      </c>
      <c r="I49" s="262" t="s">
        <v>25</v>
      </c>
      <c r="J49" s="259" t="s">
        <v>25</v>
      </c>
      <c r="K49" s="261" t="s">
        <v>25</v>
      </c>
      <c r="L49" s="262" t="s">
        <v>25</v>
      </c>
      <c r="M49" s="263"/>
      <c r="N49" s="264"/>
      <c r="O49" s="160">
        <f>M49+N49</f>
        <v>0</v>
      </c>
      <c r="P49" s="265"/>
    </row>
    <row r="50" spans="1:16" ht="24.75" hidden="1" thickTop="1" x14ac:dyDescent="0.25">
      <c r="A50" s="77">
        <v>23510</v>
      </c>
      <c r="B50" s="78" t="s">
        <v>47</v>
      </c>
      <c r="C50" s="379">
        <f>O50</f>
        <v>0</v>
      </c>
      <c r="D50" s="259" t="s">
        <v>25</v>
      </c>
      <c r="E50" s="79" t="s">
        <v>25</v>
      </c>
      <c r="F50" s="260" t="s">
        <v>25</v>
      </c>
      <c r="G50" s="259" t="s">
        <v>25</v>
      </c>
      <c r="H50" s="261" t="s">
        <v>25</v>
      </c>
      <c r="I50" s="262" t="s">
        <v>25</v>
      </c>
      <c r="J50" s="259" t="s">
        <v>25</v>
      </c>
      <c r="K50" s="261" t="s">
        <v>25</v>
      </c>
      <c r="L50" s="262" t="s">
        <v>25</v>
      </c>
      <c r="M50" s="263"/>
      <c r="N50" s="264"/>
      <c r="O50" s="160">
        <f>M50+N50</f>
        <v>0</v>
      </c>
      <c r="P50" s="265"/>
    </row>
    <row r="51" spans="1:16" ht="12.75" thickTop="1" x14ac:dyDescent="0.25">
      <c r="A51" s="81"/>
      <c r="B51" s="78"/>
      <c r="C51" s="380"/>
      <c r="D51" s="356"/>
      <c r="E51" s="357"/>
      <c r="F51" s="266"/>
      <c r="G51" s="356"/>
      <c r="H51" s="361"/>
      <c r="I51" s="262"/>
      <c r="J51" s="363"/>
      <c r="K51" s="364"/>
      <c r="L51" s="160"/>
      <c r="M51" s="263"/>
      <c r="N51" s="264"/>
      <c r="O51" s="160"/>
      <c r="P51" s="265"/>
    </row>
    <row r="52" spans="1:16" s="20" customFormat="1" x14ac:dyDescent="0.25">
      <c r="A52" s="83"/>
      <c r="B52" s="84" t="s">
        <v>48</v>
      </c>
      <c r="C52" s="381"/>
      <c r="D52" s="358"/>
      <c r="E52" s="359"/>
      <c r="F52" s="267"/>
      <c r="G52" s="358"/>
      <c r="H52" s="362"/>
      <c r="I52" s="161"/>
      <c r="J52" s="358"/>
      <c r="K52" s="362"/>
      <c r="L52" s="161"/>
      <c r="M52" s="365"/>
      <c r="N52" s="359"/>
      <c r="O52" s="161"/>
      <c r="P52" s="268"/>
    </row>
    <row r="53" spans="1:16" s="20" customFormat="1" ht="12.75" thickBot="1" x14ac:dyDescent="0.3">
      <c r="A53" s="86"/>
      <c r="B53" s="21" t="s">
        <v>49</v>
      </c>
      <c r="C53" s="382">
        <f t="shared" ref="C53:C116" si="4">F53+I53+L53+O53</f>
        <v>209929</v>
      </c>
      <c r="D53" s="269">
        <f>SUM(D54,D284)</f>
        <v>205829</v>
      </c>
      <c r="E53" s="88">
        <f>SUM(E54,E284)</f>
        <v>4100</v>
      </c>
      <c r="F53" s="270">
        <f t="shared" ref="F53:F117" si="5">D53+E53</f>
        <v>209929</v>
      </c>
      <c r="G53" s="269">
        <f>SUM(G54,G284)</f>
        <v>0</v>
      </c>
      <c r="H53" s="271">
        <f>SUM(H54,H284)</f>
        <v>0</v>
      </c>
      <c r="I53" s="89">
        <f t="shared" ref="I53:I117" si="6">G53+H53</f>
        <v>0</v>
      </c>
      <c r="J53" s="269">
        <f>SUM(J54,J284)</f>
        <v>0</v>
      </c>
      <c r="K53" s="271">
        <f>SUM(K54,K284)</f>
        <v>0</v>
      </c>
      <c r="L53" s="89">
        <f t="shared" ref="L53:L117" si="7">J53+K53</f>
        <v>0</v>
      </c>
      <c r="M53" s="163">
        <f>SUM(M54,M284)</f>
        <v>0</v>
      </c>
      <c r="N53" s="88">
        <f>SUM(N54,N284)</f>
        <v>0</v>
      </c>
      <c r="O53" s="89">
        <f t="shared" ref="O53:O117" si="8">M53+N53</f>
        <v>0</v>
      </c>
      <c r="P53" s="199"/>
    </row>
    <row r="54" spans="1:16" s="20" customFormat="1" ht="36.75" thickTop="1" x14ac:dyDescent="0.25">
      <c r="A54" s="90"/>
      <c r="B54" s="91" t="s">
        <v>50</v>
      </c>
      <c r="C54" s="383">
        <f t="shared" si="4"/>
        <v>209929</v>
      </c>
      <c r="D54" s="272">
        <f>SUM(D55,D197)</f>
        <v>205829</v>
      </c>
      <c r="E54" s="93">
        <f>SUM(E55,E197)</f>
        <v>4100</v>
      </c>
      <c r="F54" s="273">
        <f t="shared" si="5"/>
        <v>209929</v>
      </c>
      <c r="G54" s="272">
        <f>SUM(G55,G197)</f>
        <v>0</v>
      </c>
      <c r="H54" s="274">
        <f>SUM(H55,H197)</f>
        <v>0</v>
      </c>
      <c r="I54" s="94">
        <f t="shared" si="6"/>
        <v>0</v>
      </c>
      <c r="J54" s="272">
        <f>SUM(J55,J197)</f>
        <v>0</v>
      </c>
      <c r="K54" s="274">
        <f>SUM(K55,K197)</f>
        <v>0</v>
      </c>
      <c r="L54" s="94">
        <f t="shared" si="7"/>
        <v>0</v>
      </c>
      <c r="M54" s="170">
        <f>SUM(M55,M197)</f>
        <v>0</v>
      </c>
      <c r="N54" s="93">
        <f>SUM(N55,N197)</f>
        <v>0</v>
      </c>
      <c r="O54" s="94">
        <f t="shared" si="8"/>
        <v>0</v>
      </c>
      <c r="P54" s="275"/>
    </row>
    <row r="55" spans="1:16" s="20" customFormat="1" ht="24" x14ac:dyDescent="0.25">
      <c r="A55" s="95"/>
      <c r="B55" s="16" t="s">
        <v>51</v>
      </c>
      <c r="C55" s="384">
        <f t="shared" si="4"/>
        <v>209929</v>
      </c>
      <c r="D55" s="276">
        <f>SUM(D56,D78,D176,D190)</f>
        <v>205829</v>
      </c>
      <c r="E55" s="97">
        <f>SUM(E56,E78,E176,E190)</f>
        <v>4100</v>
      </c>
      <c r="F55" s="277">
        <f t="shared" si="5"/>
        <v>209929</v>
      </c>
      <c r="G55" s="276">
        <f>SUM(G56,G78,G176,G190)</f>
        <v>0</v>
      </c>
      <c r="H55" s="278">
        <f>SUM(H56,H78,H176,H190)</f>
        <v>0</v>
      </c>
      <c r="I55" s="98">
        <f t="shared" si="6"/>
        <v>0</v>
      </c>
      <c r="J55" s="276">
        <f>SUM(J56,J78,J176,J190)</f>
        <v>0</v>
      </c>
      <c r="K55" s="278">
        <f>SUM(K56,K78,K176,K190)</f>
        <v>0</v>
      </c>
      <c r="L55" s="98">
        <f t="shared" si="7"/>
        <v>0</v>
      </c>
      <c r="M55" s="171">
        <f>SUM(M56,M78,M176,M190)</f>
        <v>0</v>
      </c>
      <c r="N55" s="97">
        <f>SUM(N56,N78,N176,N190)</f>
        <v>0</v>
      </c>
      <c r="O55" s="98">
        <f t="shared" si="8"/>
        <v>0</v>
      </c>
      <c r="P55" s="279"/>
    </row>
    <row r="56" spans="1:16" s="20" customFormat="1" x14ac:dyDescent="0.25">
      <c r="A56" s="99">
        <v>1000</v>
      </c>
      <c r="B56" s="99" t="s">
        <v>52</v>
      </c>
      <c r="C56" s="385">
        <f t="shared" si="4"/>
        <v>209929</v>
      </c>
      <c r="D56" s="280">
        <f>SUM(D57,D70)</f>
        <v>205829</v>
      </c>
      <c r="E56" s="101">
        <f>SUM(E57,E70)</f>
        <v>4100</v>
      </c>
      <c r="F56" s="281">
        <f t="shared" si="5"/>
        <v>209929</v>
      </c>
      <c r="G56" s="280">
        <f>SUM(G57,G70)</f>
        <v>0</v>
      </c>
      <c r="H56" s="282">
        <f>SUM(H57,H70)</f>
        <v>0</v>
      </c>
      <c r="I56" s="102">
        <f t="shared" si="6"/>
        <v>0</v>
      </c>
      <c r="J56" s="280">
        <f>SUM(J57,J70)</f>
        <v>0</v>
      </c>
      <c r="K56" s="282">
        <f>SUM(K57,K70)</f>
        <v>0</v>
      </c>
      <c r="L56" s="102">
        <f t="shared" si="7"/>
        <v>0</v>
      </c>
      <c r="M56" s="133">
        <f>SUM(M57,M70)</f>
        <v>0</v>
      </c>
      <c r="N56" s="101">
        <f>SUM(N57,N70)</f>
        <v>0</v>
      </c>
      <c r="O56" s="102">
        <f t="shared" si="8"/>
        <v>0</v>
      </c>
      <c r="P56" s="366"/>
    </row>
    <row r="57" spans="1:16" x14ac:dyDescent="0.25">
      <c r="A57" s="44">
        <v>1100</v>
      </c>
      <c r="B57" s="103" t="s">
        <v>53</v>
      </c>
      <c r="C57" s="375">
        <f t="shared" si="4"/>
        <v>163704</v>
      </c>
      <c r="D57" s="227">
        <f>SUM(D58,D61,D69)</f>
        <v>159604</v>
      </c>
      <c r="E57" s="50">
        <f>SUM(E58,E61,E69)</f>
        <v>4100</v>
      </c>
      <c r="F57" s="283">
        <f t="shared" si="5"/>
        <v>163704</v>
      </c>
      <c r="G57" s="227">
        <f>SUM(G58,G61,G69)</f>
        <v>0</v>
      </c>
      <c r="H57" s="104">
        <f>SUM(H58,H61,H69)</f>
        <v>0</v>
      </c>
      <c r="I57" s="112">
        <f t="shared" si="6"/>
        <v>0</v>
      </c>
      <c r="J57" s="227">
        <f>SUM(J58,J61,J69)</f>
        <v>0</v>
      </c>
      <c r="K57" s="104">
        <f>SUM(K58,K61,K69)</f>
        <v>0</v>
      </c>
      <c r="L57" s="112">
        <f t="shared" si="7"/>
        <v>0</v>
      </c>
      <c r="M57" s="134">
        <f>SUM(M58,M61,M69)</f>
        <v>0</v>
      </c>
      <c r="N57" s="126">
        <f>SUM(N58,N61,N69)</f>
        <v>0</v>
      </c>
      <c r="O57" s="284">
        <f t="shared" si="8"/>
        <v>0</v>
      </c>
      <c r="P57" s="285"/>
    </row>
    <row r="58" spans="1:16" x14ac:dyDescent="0.25">
      <c r="A58" s="105">
        <v>1110</v>
      </c>
      <c r="B58" s="78" t="s">
        <v>54</v>
      </c>
      <c r="C58" s="380">
        <f t="shared" si="4"/>
        <v>119744</v>
      </c>
      <c r="D58" s="127">
        <f>SUM(D59:D60)</f>
        <v>119744</v>
      </c>
      <c r="E58" s="106">
        <f>SUM(E59:E60)</f>
        <v>0</v>
      </c>
      <c r="F58" s="286">
        <f t="shared" si="5"/>
        <v>119744</v>
      </c>
      <c r="G58" s="127">
        <f>SUM(G59:G60)</f>
        <v>0</v>
      </c>
      <c r="H58" s="172">
        <f>SUM(H59:H60)</f>
        <v>0</v>
      </c>
      <c r="I58" s="107">
        <f t="shared" si="6"/>
        <v>0</v>
      </c>
      <c r="J58" s="127">
        <f>SUM(J59:J60)</f>
        <v>0</v>
      </c>
      <c r="K58" s="172">
        <f>SUM(K59:K60)</f>
        <v>0</v>
      </c>
      <c r="L58" s="107">
        <f t="shared" si="7"/>
        <v>0</v>
      </c>
      <c r="M58" s="132">
        <f>SUM(M59:M60)</f>
        <v>0</v>
      </c>
      <c r="N58" s="106">
        <f>SUM(N59:N60)</f>
        <v>0</v>
      </c>
      <c r="O58" s="107">
        <f t="shared" si="8"/>
        <v>0</v>
      </c>
      <c r="P58" s="265"/>
    </row>
    <row r="59" spans="1:16" hidden="1" x14ac:dyDescent="0.25">
      <c r="A59" s="32">
        <v>1111</v>
      </c>
      <c r="B59" s="52" t="s">
        <v>55</v>
      </c>
      <c r="C59" s="376">
        <f t="shared" si="4"/>
        <v>0</v>
      </c>
      <c r="D59" s="231">
        <v>0</v>
      </c>
      <c r="E59" s="55"/>
      <c r="F59" s="287">
        <f t="shared" si="5"/>
        <v>0</v>
      </c>
      <c r="G59" s="231"/>
      <c r="H59" s="232"/>
      <c r="I59" s="114">
        <f t="shared" si="6"/>
        <v>0</v>
      </c>
      <c r="J59" s="231">
        <v>0</v>
      </c>
      <c r="K59" s="232"/>
      <c r="L59" s="114">
        <f t="shared" si="7"/>
        <v>0</v>
      </c>
      <c r="M59" s="179"/>
      <c r="N59" s="55"/>
      <c r="O59" s="114">
        <f t="shared" si="8"/>
        <v>0</v>
      </c>
      <c r="P59" s="208"/>
    </row>
    <row r="60" spans="1:16" ht="24" x14ac:dyDescent="0.25">
      <c r="A60" s="36">
        <v>1119</v>
      </c>
      <c r="B60" s="57" t="s">
        <v>56</v>
      </c>
      <c r="C60" s="311">
        <f t="shared" si="4"/>
        <v>119744</v>
      </c>
      <c r="D60" s="237">
        <v>119744</v>
      </c>
      <c r="E60" s="60"/>
      <c r="F60" s="145">
        <f t="shared" si="5"/>
        <v>119744</v>
      </c>
      <c r="G60" s="237"/>
      <c r="H60" s="238"/>
      <c r="I60" s="110">
        <f t="shared" si="6"/>
        <v>0</v>
      </c>
      <c r="J60" s="237">
        <v>0</v>
      </c>
      <c r="K60" s="238"/>
      <c r="L60" s="110">
        <f t="shared" si="7"/>
        <v>0</v>
      </c>
      <c r="M60" s="121"/>
      <c r="N60" s="60"/>
      <c r="O60" s="110">
        <f t="shared" si="8"/>
        <v>0</v>
      </c>
      <c r="P60" s="213"/>
    </row>
    <row r="61" spans="1:16" ht="24" x14ac:dyDescent="0.25">
      <c r="A61" s="108">
        <v>1140</v>
      </c>
      <c r="B61" s="57" t="s">
        <v>57</v>
      </c>
      <c r="C61" s="311">
        <f t="shared" si="4"/>
        <v>39860</v>
      </c>
      <c r="D61" s="288">
        <f>SUM(D62:D68)</f>
        <v>39860</v>
      </c>
      <c r="E61" s="109">
        <f>SUM(E62:E68)</f>
        <v>0</v>
      </c>
      <c r="F61" s="145">
        <f>D61+E61</f>
        <v>39860</v>
      </c>
      <c r="G61" s="288">
        <f>SUM(G62:G68)</f>
        <v>0</v>
      </c>
      <c r="H61" s="115">
        <f>SUM(H62:H68)</f>
        <v>0</v>
      </c>
      <c r="I61" s="110">
        <f t="shared" si="6"/>
        <v>0</v>
      </c>
      <c r="J61" s="288">
        <f>SUM(J62:J68)</f>
        <v>0</v>
      </c>
      <c r="K61" s="115">
        <f>SUM(K62:K68)</f>
        <v>0</v>
      </c>
      <c r="L61" s="110">
        <f t="shared" si="7"/>
        <v>0</v>
      </c>
      <c r="M61" s="131">
        <f>SUM(M62:M68)</f>
        <v>0</v>
      </c>
      <c r="N61" s="109">
        <f>SUM(N62:N68)</f>
        <v>0</v>
      </c>
      <c r="O61" s="110">
        <f t="shared" si="8"/>
        <v>0</v>
      </c>
      <c r="P61" s="213"/>
    </row>
    <row r="62" spans="1:16" hidden="1" x14ac:dyDescent="0.25">
      <c r="A62" s="36">
        <v>1141</v>
      </c>
      <c r="B62" s="57" t="s">
        <v>58</v>
      </c>
      <c r="C62" s="311">
        <f t="shared" si="4"/>
        <v>0</v>
      </c>
      <c r="D62" s="237">
        <v>0</v>
      </c>
      <c r="E62" s="60"/>
      <c r="F62" s="145">
        <f t="shared" si="5"/>
        <v>0</v>
      </c>
      <c r="G62" s="237"/>
      <c r="H62" s="238"/>
      <c r="I62" s="110">
        <f t="shared" si="6"/>
        <v>0</v>
      </c>
      <c r="J62" s="237">
        <v>0</v>
      </c>
      <c r="K62" s="238"/>
      <c r="L62" s="110">
        <f t="shared" si="7"/>
        <v>0</v>
      </c>
      <c r="M62" s="121"/>
      <c r="N62" s="60"/>
      <c r="O62" s="110">
        <f t="shared" si="8"/>
        <v>0</v>
      </c>
      <c r="P62" s="213"/>
    </row>
    <row r="63" spans="1:16" ht="24" x14ac:dyDescent="0.25">
      <c r="A63" s="36">
        <v>1142</v>
      </c>
      <c r="B63" s="57" t="s">
        <v>59</v>
      </c>
      <c r="C63" s="311">
        <f t="shared" si="4"/>
        <v>227</v>
      </c>
      <c r="D63" s="237">
        <v>227</v>
      </c>
      <c r="E63" s="60"/>
      <c r="F63" s="145">
        <f t="shared" si="5"/>
        <v>227</v>
      </c>
      <c r="G63" s="237"/>
      <c r="H63" s="238"/>
      <c r="I63" s="110">
        <f t="shared" si="6"/>
        <v>0</v>
      </c>
      <c r="J63" s="237">
        <v>0</v>
      </c>
      <c r="K63" s="238"/>
      <c r="L63" s="110">
        <f t="shared" si="7"/>
        <v>0</v>
      </c>
      <c r="M63" s="121"/>
      <c r="N63" s="60"/>
      <c r="O63" s="110">
        <f t="shared" si="8"/>
        <v>0</v>
      </c>
      <c r="P63" s="213"/>
    </row>
    <row r="64" spans="1:16" ht="24" hidden="1" x14ac:dyDescent="0.25">
      <c r="A64" s="36">
        <v>1145</v>
      </c>
      <c r="B64" s="57" t="s">
        <v>60</v>
      </c>
      <c r="C64" s="311">
        <f t="shared" si="4"/>
        <v>0</v>
      </c>
      <c r="D64" s="237">
        <v>0</v>
      </c>
      <c r="E64" s="60"/>
      <c r="F64" s="145">
        <f t="shared" si="5"/>
        <v>0</v>
      </c>
      <c r="G64" s="237"/>
      <c r="H64" s="238"/>
      <c r="I64" s="110">
        <f t="shared" si="6"/>
        <v>0</v>
      </c>
      <c r="J64" s="237">
        <v>0</v>
      </c>
      <c r="K64" s="238"/>
      <c r="L64" s="110">
        <f t="shared" si="7"/>
        <v>0</v>
      </c>
      <c r="M64" s="121"/>
      <c r="N64" s="60"/>
      <c r="O64" s="110">
        <f t="shared" si="8"/>
        <v>0</v>
      </c>
      <c r="P64" s="213"/>
    </row>
    <row r="65" spans="1:16" ht="24" x14ac:dyDescent="0.25">
      <c r="A65" s="36">
        <v>1146</v>
      </c>
      <c r="B65" s="57" t="s">
        <v>61</v>
      </c>
      <c r="C65" s="311">
        <f t="shared" si="4"/>
        <v>21530</v>
      </c>
      <c r="D65" s="237">
        <v>21530</v>
      </c>
      <c r="E65" s="60"/>
      <c r="F65" s="145">
        <f t="shared" si="5"/>
        <v>21530</v>
      </c>
      <c r="G65" s="237"/>
      <c r="H65" s="238"/>
      <c r="I65" s="110">
        <f t="shared" si="6"/>
        <v>0</v>
      </c>
      <c r="J65" s="237">
        <v>0</v>
      </c>
      <c r="K65" s="238"/>
      <c r="L65" s="110">
        <f t="shared" si="7"/>
        <v>0</v>
      </c>
      <c r="M65" s="121"/>
      <c r="N65" s="60"/>
      <c r="O65" s="110">
        <f t="shared" si="8"/>
        <v>0</v>
      </c>
      <c r="P65" s="213"/>
    </row>
    <row r="66" spans="1:16" x14ac:dyDescent="0.25">
      <c r="A66" s="36">
        <v>1147</v>
      </c>
      <c r="B66" s="57" t="s">
        <v>62</v>
      </c>
      <c r="C66" s="311">
        <f t="shared" si="4"/>
        <v>10028</v>
      </c>
      <c r="D66" s="237">
        <v>10028</v>
      </c>
      <c r="E66" s="60"/>
      <c r="F66" s="145">
        <f t="shared" si="5"/>
        <v>10028</v>
      </c>
      <c r="G66" s="237"/>
      <c r="H66" s="238"/>
      <c r="I66" s="110">
        <f t="shared" si="6"/>
        <v>0</v>
      </c>
      <c r="J66" s="237">
        <v>0</v>
      </c>
      <c r="K66" s="238"/>
      <c r="L66" s="110">
        <f t="shared" si="7"/>
        <v>0</v>
      </c>
      <c r="M66" s="121"/>
      <c r="N66" s="60"/>
      <c r="O66" s="110">
        <f t="shared" si="8"/>
        <v>0</v>
      </c>
      <c r="P66" s="213"/>
    </row>
    <row r="67" spans="1:16" x14ac:dyDescent="0.25">
      <c r="A67" s="36">
        <v>1148</v>
      </c>
      <c r="B67" s="57" t="s">
        <v>63</v>
      </c>
      <c r="C67" s="311">
        <f t="shared" si="4"/>
        <v>8075</v>
      </c>
      <c r="D67" s="237">
        <v>8075</v>
      </c>
      <c r="E67" s="60"/>
      <c r="F67" s="145">
        <f t="shared" si="5"/>
        <v>8075</v>
      </c>
      <c r="G67" s="237"/>
      <c r="H67" s="238"/>
      <c r="I67" s="110">
        <f t="shared" si="6"/>
        <v>0</v>
      </c>
      <c r="J67" s="237">
        <v>0</v>
      </c>
      <c r="K67" s="238"/>
      <c r="L67" s="110">
        <f t="shared" si="7"/>
        <v>0</v>
      </c>
      <c r="M67" s="121"/>
      <c r="N67" s="60"/>
      <c r="O67" s="110">
        <f t="shared" si="8"/>
        <v>0</v>
      </c>
      <c r="P67" s="213"/>
    </row>
    <row r="68" spans="1:16" ht="36" hidden="1" x14ac:dyDescent="0.25">
      <c r="A68" s="36">
        <v>1149</v>
      </c>
      <c r="B68" s="57" t="s">
        <v>64</v>
      </c>
      <c r="C68" s="311">
        <f t="shared" si="4"/>
        <v>0</v>
      </c>
      <c r="D68" s="237">
        <v>0</v>
      </c>
      <c r="E68" s="60"/>
      <c r="F68" s="145">
        <f t="shared" si="5"/>
        <v>0</v>
      </c>
      <c r="G68" s="237"/>
      <c r="H68" s="238"/>
      <c r="I68" s="110">
        <f t="shared" si="6"/>
        <v>0</v>
      </c>
      <c r="J68" s="237">
        <v>0</v>
      </c>
      <c r="K68" s="238"/>
      <c r="L68" s="110">
        <f t="shared" si="7"/>
        <v>0</v>
      </c>
      <c r="M68" s="121"/>
      <c r="N68" s="60"/>
      <c r="O68" s="110">
        <f t="shared" si="8"/>
        <v>0</v>
      </c>
      <c r="P68" s="213"/>
    </row>
    <row r="69" spans="1:16" ht="48" x14ac:dyDescent="0.25">
      <c r="A69" s="105">
        <v>1150</v>
      </c>
      <c r="B69" s="78" t="s">
        <v>65</v>
      </c>
      <c r="C69" s="311">
        <f t="shared" si="4"/>
        <v>4100</v>
      </c>
      <c r="D69" s="289">
        <v>0</v>
      </c>
      <c r="E69" s="111">
        <v>4100</v>
      </c>
      <c r="F69" s="286">
        <f t="shared" si="5"/>
        <v>4100</v>
      </c>
      <c r="G69" s="289"/>
      <c r="H69" s="290"/>
      <c r="I69" s="107">
        <f t="shared" si="6"/>
        <v>0</v>
      </c>
      <c r="J69" s="289">
        <v>0</v>
      </c>
      <c r="K69" s="290"/>
      <c r="L69" s="107">
        <f t="shared" si="7"/>
        <v>0</v>
      </c>
      <c r="M69" s="181"/>
      <c r="N69" s="111"/>
      <c r="O69" s="107">
        <f t="shared" si="8"/>
        <v>0</v>
      </c>
      <c r="P69" s="265" t="s">
        <v>345</v>
      </c>
    </row>
    <row r="70" spans="1:16" ht="36" x14ac:dyDescent="0.25">
      <c r="A70" s="44">
        <v>1200</v>
      </c>
      <c r="B70" s="103" t="s">
        <v>66</v>
      </c>
      <c r="C70" s="375">
        <f t="shared" si="4"/>
        <v>46225</v>
      </c>
      <c r="D70" s="227">
        <f>SUM(D71:D72)</f>
        <v>46225</v>
      </c>
      <c r="E70" s="50">
        <f>SUM(E71:E72)</f>
        <v>0</v>
      </c>
      <c r="F70" s="283">
        <f>D70+E70</f>
        <v>46225</v>
      </c>
      <c r="G70" s="227">
        <f>SUM(G71:G72)</f>
        <v>0</v>
      </c>
      <c r="H70" s="104">
        <f>SUM(H71:H72)</f>
        <v>0</v>
      </c>
      <c r="I70" s="112">
        <f t="shared" si="6"/>
        <v>0</v>
      </c>
      <c r="J70" s="227">
        <f>SUM(J71:J72)</f>
        <v>0</v>
      </c>
      <c r="K70" s="104">
        <f>SUM(K71:K72)</f>
        <v>0</v>
      </c>
      <c r="L70" s="112">
        <f t="shared" si="7"/>
        <v>0</v>
      </c>
      <c r="M70" s="119">
        <f>SUM(M71:M72)</f>
        <v>0</v>
      </c>
      <c r="N70" s="50">
        <f>SUM(N71:N72)</f>
        <v>0</v>
      </c>
      <c r="O70" s="112">
        <f t="shared" si="8"/>
        <v>0</v>
      </c>
      <c r="P70" s="225"/>
    </row>
    <row r="71" spans="1:16" ht="24" x14ac:dyDescent="0.25">
      <c r="A71" s="164">
        <v>1210</v>
      </c>
      <c r="B71" s="52" t="s">
        <v>67</v>
      </c>
      <c r="C71" s="376">
        <f t="shared" si="4"/>
        <v>38921</v>
      </c>
      <c r="D71" s="231">
        <v>38921</v>
      </c>
      <c r="E71" s="55"/>
      <c r="F71" s="287">
        <f t="shared" si="5"/>
        <v>38921</v>
      </c>
      <c r="G71" s="231"/>
      <c r="H71" s="232"/>
      <c r="I71" s="114">
        <f t="shared" si="6"/>
        <v>0</v>
      </c>
      <c r="J71" s="231">
        <v>0</v>
      </c>
      <c r="K71" s="232"/>
      <c r="L71" s="114">
        <f t="shared" si="7"/>
        <v>0</v>
      </c>
      <c r="M71" s="179"/>
      <c r="N71" s="55"/>
      <c r="O71" s="114">
        <f t="shared" si="8"/>
        <v>0</v>
      </c>
      <c r="P71" s="208"/>
    </row>
    <row r="72" spans="1:16" ht="24" x14ac:dyDescent="0.25">
      <c r="A72" s="108">
        <v>1220</v>
      </c>
      <c r="B72" s="57" t="s">
        <v>68</v>
      </c>
      <c r="C72" s="311">
        <f t="shared" si="4"/>
        <v>7304</v>
      </c>
      <c r="D72" s="288">
        <f>SUM(D73:D77)</f>
        <v>7304</v>
      </c>
      <c r="E72" s="109">
        <f>SUM(E73:E77)</f>
        <v>0</v>
      </c>
      <c r="F72" s="145">
        <f t="shared" si="5"/>
        <v>7304</v>
      </c>
      <c r="G72" s="288">
        <f>SUM(G73:G77)</f>
        <v>0</v>
      </c>
      <c r="H72" s="115">
        <f>SUM(H73:H77)</f>
        <v>0</v>
      </c>
      <c r="I72" s="110">
        <f t="shared" si="6"/>
        <v>0</v>
      </c>
      <c r="J72" s="288">
        <f>SUM(J73:J77)</f>
        <v>0</v>
      </c>
      <c r="K72" s="115">
        <f>SUM(K73:K77)</f>
        <v>0</v>
      </c>
      <c r="L72" s="110">
        <f t="shared" si="7"/>
        <v>0</v>
      </c>
      <c r="M72" s="131">
        <f>SUM(M73:M77)</f>
        <v>0</v>
      </c>
      <c r="N72" s="109">
        <f>SUM(N73:N77)</f>
        <v>0</v>
      </c>
      <c r="O72" s="110">
        <f t="shared" si="8"/>
        <v>0</v>
      </c>
      <c r="P72" s="213"/>
    </row>
    <row r="73" spans="1:16" ht="60" x14ac:dyDescent="0.25">
      <c r="A73" s="36">
        <v>1221</v>
      </c>
      <c r="B73" s="57" t="s">
        <v>69</v>
      </c>
      <c r="C73" s="311">
        <f t="shared" si="4"/>
        <v>5383</v>
      </c>
      <c r="D73" s="237">
        <v>5383</v>
      </c>
      <c r="E73" s="60"/>
      <c r="F73" s="145">
        <f t="shared" si="5"/>
        <v>5383</v>
      </c>
      <c r="G73" s="237"/>
      <c r="H73" s="238"/>
      <c r="I73" s="110">
        <f t="shared" si="6"/>
        <v>0</v>
      </c>
      <c r="J73" s="237">
        <v>0</v>
      </c>
      <c r="K73" s="238"/>
      <c r="L73" s="110">
        <f t="shared" si="7"/>
        <v>0</v>
      </c>
      <c r="M73" s="121"/>
      <c r="N73" s="60"/>
      <c r="O73" s="110">
        <f t="shared" si="8"/>
        <v>0</v>
      </c>
      <c r="P73" s="213"/>
    </row>
    <row r="74" spans="1:16" hidden="1" x14ac:dyDescent="0.25">
      <c r="A74" s="36">
        <v>1223</v>
      </c>
      <c r="B74" s="57" t="s">
        <v>70</v>
      </c>
      <c r="C74" s="311">
        <f t="shared" si="4"/>
        <v>0</v>
      </c>
      <c r="D74" s="237">
        <v>0</v>
      </c>
      <c r="E74" s="60"/>
      <c r="F74" s="145">
        <f t="shared" si="5"/>
        <v>0</v>
      </c>
      <c r="G74" s="237"/>
      <c r="H74" s="238"/>
      <c r="I74" s="110">
        <f t="shared" si="6"/>
        <v>0</v>
      </c>
      <c r="J74" s="237">
        <v>0</v>
      </c>
      <c r="K74" s="238"/>
      <c r="L74" s="110">
        <f t="shared" si="7"/>
        <v>0</v>
      </c>
      <c r="M74" s="121"/>
      <c r="N74" s="60"/>
      <c r="O74" s="110">
        <f t="shared" si="8"/>
        <v>0</v>
      </c>
      <c r="P74" s="213"/>
    </row>
    <row r="75" spans="1:16" hidden="1" x14ac:dyDescent="0.25">
      <c r="A75" s="36">
        <v>1225</v>
      </c>
      <c r="B75" s="57" t="s">
        <v>71</v>
      </c>
      <c r="C75" s="311">
        <f t="shared" si="4"/>
        <v>0</v>
      </c>
      <c r="D75" s="237">
        <v>0</v>
      </c>
      <c r="E75" s="60"/>
      <c r="F75" s="145">
        <f t="shared" si="5"/>
        <v>0</v>
      </c>
      <c r="G75" s="237"/>
      <c r="H75" s="238"/>
      <c r="I75" s="110">
        <f t="shared" si="6"/>
        <v>0</v>
      </c>
      <c r="J75" s="237">
        <v>0</v>
      </c>
      <c r="K75" s="238"/>
      <c r="L75" s="110">
        <f t="shared" si="7"/>
        <v>0</v>
      </c>
      <c r="M75" s="121"/>
      <c r="N75" s="60"/>
      <c r="O75" s="110">
        <f t="shared" si="8"/>
        <v>0</v>
      </c>
      <c r="P75" s="213"/>
    </row>
    <row r="76" spans="1:16" ht="36" x14ac:dyDescent="0.25">
      <c r="A76" s="36">
        <v>1227</v>
      </c>
      <c r="B76" s="57" t="s">
        <v>72</v>
      </c>
      <c r="C76" s="311">
        <f t="shared" si="4"/>
        <v>1921</v>
      </c>
      <c r="D76" s="237">
        <v>1921</v>
      </c>
      <c r="E76" s="60"/>
      <c r="F76" s="145">
        <f t="shared" si="5"/>
        <v>1921</v>
      </c>
      <c r="G76" s="237"/>
      <c r="H76" s="238"/>
      <c r="I76" s="110">
        <f t="shared" si="6"/>
        <v>0</v>
      </c>
      <c r="J76" s="237">
        <v>0</v>
      </c>
      <c r="K76" s="238"/>
      <c r="L76" s="110">
        <f t="shared" si="7"/>
        <v>0</v>
      </c>
      <c r="M76" s="121"/>
      <c r="N76" s="60"/>
      <c r="O76" s="110">
        <f t="shared" si="8"/>
        <v>0</v>
      </c>
      <c r="P76" s="213"/>
    </row>
    <row r="77" spans="1:16" ht="60" hidden="1" x14ac:dyDescent="0.25">
      <c r="A77" s="36">
        <v>1228</v>
      </c>
      <c r="B77" s="57" t="s">
        <v>73</v>
      </c>
      <c r="C77" s="311">
        <f t="shared" si="4"/>
        <v>0</v>
      </c>
      <c r="D77" s="237">
        <v>0</v>
      </c>
      <c r="E77" s="60"/>
      <c r="F77" s="145">
        <f t="shared" si="5"/>
        <v>0</v>
      </c>
      <c r="G77" s="237"/>
      <c r="H77" s="238"/>
      <c r="I77" s="110">
        <f t="shared" si="6"/>
        <v>0</v>
      </c>
      <c r="J77" s="237">
        <v>0</v>
      </c>
      <c r="K77" s="238"/>
      <c r="L77" s="110">
        <f t="shared" si="7"/>
        <v>0</v>
      </c>
      <c r="M77" s="121"/>
      <c r="N77" s="60"/>
      <c r="O77" s="110">
        <f t="shared" si="8"/>
        <v>0</v>
      </c>
      <c r="P77" s="213"/>
    </row>
    <row r="78" spans="1:16" hidden="1" x14ac:dyDescent="0.25">
      <c r="A78" s="99">
        <v>2000</v>
      </c>
      <c r="B78" s="99" t="s">
        <v>74</v>
      </c>
      <c r="C78" s="385">
        <f t="shared" si="4"/>
        <v>0</v>
      </c>
      <c r="D78" s="280">
        <f>SUM(D79,D86,D133,D167,D168,D175)</f>
        <v>0</v>
      </c>
      <c r="E78" s="101">
        <f>SUM(E79,E86,E133,E167,E168,E175)</f>
        <v>0</v>
      </c>
      <c r="F78" s="281">
        <f t="shared" si="5"/>
        <v>0</v>
      </c>
      <c r="G78" s="280">
        <f>SUM(G79,G86,G133,G167,G168,G175)</f>
        <v>0</v>
      </c>
      <c r="H78" s="282">
        <f>SUM(H79,H86,H133,H167,H168,H175)</f>
        <v>0</v>
      </c>
      <c r="I78" s="102">
        <f t="shared" si="6"/>
        <v>0</v>
      </c>
      <c r="J78" s="280">
        <f>SUM(J79,J86,J133,J167,J168,J175)</f>
        <v>0</v>
      </c>
      <c r="K78" s="282">
        <f>SUM(K79,K86,K133,K167,K168,K175)</f>
        <v>0</v>
      </c>
      <c r="L78" s="102">
        <f t="shared" si="7"/>
        <v>0</v>
      </c>
      <c r="M78" s="133">
        <f>SUM(M79,M86,M133,M167,M168,M175)</f>
        <v>0</v>
      </c>
      <c r="N78" s="101">
        <f>SUM(N79,N86,N133,N167,N168,N175)</f>
        <v>0</v>
      </c>
      <c r="O78" s="102">
        <f t="shared" si="8"/>
        <v>0</v>
      </c>
      <c r="P78" s="366"/>
    </row>
    <row r="79" spans="1:16" ht="24" hidden="1" x14ac:dyDescent="0.25">
      <c r="A79" s="44">
        <v>2100</v>
      </c>
      <c r="B79" s="103" t="s">
        <v>75</v>
      </c>
      <c r="C79" s="375">
        <f t="shared" si="4"/>
        <v>0</v>
      </c>
      <c r="D79" s="227">
        <f>SUM(D80,D83)</f>
        <v>0</v>
      </c>
      <c r="E79" s="50">
        <f>SUM(E80,E83)</f>
        <v>0</v>
      </c>
      <c r="F79" s="283">
        <f t="shared" si="5"/>
        <v>0</v>
      </c>
      <c r="G79" s="227">
        <f>SUM(G80,G83)</f>
        <v>0</v>
      </c>
      <c r="H79" s="104">
        <f>SUM(H80,H83)</f>
        <v>0</v>
      </c>
      <c r="I79" s="112">
        <f t="shared" si="6"/>
        <v>0</v>
      </c>
      <c r="J79" s="227">
        <f>SUM(J80,J83)</f>
        <v>0</v>
      </c>
      <c r="K79" s="104">
        <f>SUM(K80,K83)</f>
        <v>0</v>
      </c>
      <c r="L79" s="112">
        <f t="shared" si="7"/>
        <v>0</v>
      </c>
      <c r="M79" s="119">
        <f>SUM(M80,M83)</f>
        <v>0</v>
      </c>
      <c r="N79" s="50">
        <f>SUM(N80,N83)</f>
        <v>0</v>
      </c>
      <c r="O79" s="112">
        <f t="shared" si="8"/>
        <v>0</v>
      </c>
      <c r="P79" s="225"/>
    </row>
    <row r="80" spans="1:16" ht="24" hidden="1" x14ac:dyDescent="0.25">
      <c r="A80" s="164">
        <v>2110</v>
      </c>
      <c r="B80" s="52" t="s">
        <v>76</v>
      </c>
      <c r="C80" s="376">
        <f t="shared" si="4"/>
        <v>0</v>
      </c>
      <c r="D80" s="291">
        <f>SUM(D81:D82)</f>
        <v>0</v>
      </c>
      <c r="E80" s="113">
        <f>SUM(E81:E82)</f>
        <v>0</v>
      </c>
      <c r="F80" s="287">
        <f t="shared" si="5"/>
        <v>0</v>
      </c>
      <c r="G80" s="291">
        <f>SUM(G81:G82)</f>
        <v>0</v>
      </c>
      <c r="H80" s="292">
        <f>SUM(H81:H82)</f>
        <v>0</v>
      </c>
      <c r="I80" s="114">
        <f t="shared" si="6"/>
        <v>0</v>
      </c>
      <c r="J80" s="291">
        <f>SUM(J81:J82)</f>
        <v>0</v>
      </c>
      <c r="K80" s="292">
        <f>SUM(K81:K82)</f>
        <v>0</v>
      </c>
      <c r="L80" s="114">
        <f t="shared" si="7"/>
        <v>0</v>
      </c>
      <c r="M80" s="135">
        <f>SUM(M81:M82)</f>
        <v>0</v>
      </c>
      <c r="N80" s="113">
        <f>SUM(N81:N82)</f>
        <v>0</v>
      </c>
      <c r="O80" s="114">
        <f t="shared" si="8"/>
        <v>0</v>
      </c>
      <c r="P80" s="208"/>
    </row>
    <row r="81" spans="1:16" hidden="1" x14ac:dyDescent="0.25">
      <c r="A81" s="36">
        <v>2111</v>
      </c>
      <c r="B81" s="57" t="s">
        <v>77</v>
      </c>
      <c r="C81" s="311">
        <f t="shared" si="4"/>
        <v>0</v>
      </c>
      <c r="D81" s="237">
        <v>0</v>
      </c>
      <c r="E81" s="60"/>
      <c r="F81" s="145">
        <f t="shared" si="5"/>
        <v>0</v>
      </c>
      <c r="G81" s="237"/>
      <c r="H81" s="238"/>
      <c r="I81" s="110">
        <f t="shared" si="6"/>
        <v>0</v>
      </c>
      <c r="J81" s="237">
        <v>0</v>
      </c>
      <c r="K81" s="238"/>
      <c r="L81" s="110">
        <f t="shared" si="7"/>
        <v>0</v>
      </c>
      <c r="M81" s="121"/>
      <c r="N81" s="60"/>
      <c r="O81" s="110">
        <f t="shared" si="8"/>
        <v>0</v>
      </c>
      <c r="P81" s="213"/>
    </row>
    <row r="82" spans="1:16" ht="24" hidden="1" x14ac:dyDescent="0.25">
      <c r="A82" s="36">
        <v>2112</v>
      </c>
      <c r="B82" s="57" t="s">
        <v>78</v>
      </c>
      <c r="C82" s="311">
        <f t="shared" si="4"/>
        <v>0</v>
      </c>
      <c r="D82" s="237">
        <v>0</v>
      </c>
      <c r="E82" s="60"/>
      <c r="F82" s="145">
        <f t="shared" si="5"/>
        <v>0</v>
      </c>
      <c r="G82" s="237"/>
      <c r="H82" s="238"/>
      <c r="I82" s="110">
        <f t="shared" si="6"/>
        <v>0</v>
      </c>
      <c r="J82" s="237">
        <v>0</v>
      </c>
      <c r="K82" s="238"/>
      <c r="L82" s="110">
        <f t="shared" si="7"/>
        <v>0</v>
      </c>
      <c r="M82" s="121"/>
      <c r="N82" s="60"/>
      <c r="O82" s="110">
        <f t="shared" si="8"/>
        <v>0</v>
      </c>
      <c r="P82" s="213"/>
    </row>
    <row r="83" spans="1:16" ht="24" hidden="1" x14ac:dyDescent="0.25">
      <c r="A83" s="108">
        <v>2120</v>
      </c>
      <c r="B83" s="57" t="s">
        <v>79</v>
      </c>
      <c r="C83" s="311">
        <f t="shared" si="4"/>
        <v>0</v>
      </c>
      <c r="D83" s="288">
        <f>SUM(D84:D85)</f>
        <v>0</v>
      </c>
      <c r="E83" s="109">
        <f>SUM(E84:E85)</f>
        <v>0</v>
      </c>
      <c r="F83" s="145">
        <f t="shared" si="5"/>
        <v>0</v>
      </c>
      <c r="G83" s="288">
        <f>SUM(G84:G85)</f>
        <v>0</v>
      </c>
      <c r="H83" s="115">
        <f>SUM(H84:H85)</f>
        <v>0</v>
      </c>
      <c r="I83" s="110">
        <f t="shared" si="6"/>
        <v>0</v>
      </c>
      <c r="J83" s="288">
        <f>SUM(J84:J85)</f>
        <v>0</v>
      </c>
      <c r="K83" s="115">
        <f>SUM(K84:K85)</f>
        <v>0</v>
      </c>
      <c r="L83" s="110">
        <f t="shared" si="7"/>
        <v>0</v>
      </c>
      <c r="M83" s="131">
        <f>SUM(M84:M85)</f>
        <v>0</v>
      </c>
      <c r="N83" s="109">
        <f>SUM(N84:N85)</f>
        <v>0</v>
      </c>
      <c r="O83" s="110">
        <f t="shared" si="8"/>
        <v>0</v>
      </c>
      <c r="P83" s="213"/>
    </row>
    <row r="84" spans="1:16" hidden="1" x14ac:dyDescent="0.25">
      <c r="A84" s="36">
        <v>2121</v>
      </c>
      <c r="B84" s="57" t="s">
        <v>77</v>
      </c>
      <c r="C84" s="311">
        <f t="shared" si="4"/>
        <v>0</v>
      </c>
      <c r="D84" s="237">
        <v>0</v>
      </c>
      <c r="E84" s="60"/>
      <c r="F84" s="145">
        <f t="shared" si="5"/>
        <v>0</v>
      </c>
      <c r="G84" s="237"/>
      <c r="H84" s="238"/>
      <c r="I84" s="110">
        <f t="shared" si="6"/>
        <v>0</v>
      </c>
      <c r="J84" s="237">
        <v>0</v>
      </c>
      <c r="K84" s="238"/>
      <c r="L84" s="110">
        <f t="shared" si="7"/>
        <v>0</v>
      </c>
      <c r="M84" s="121"/>
      <c r="N84" s="60"/>
      <c r="O84" s="110">
        <f t="shared" si="8"/>
        <v>0</v>
      </c>
      <c r="P84" s="213"/>
    </row>
    <row r="85" spans="1:16" ht="24" hidden="1" x14ac:dyDescent="0.25">
      <c r="A85" s="36">
        <v>2122</v>
      </c>
      <c r="B85" s="57" t="s">
        <v>78</v>
      </c>
      <c r="C85" s="311">
        <f t="shared" si="4"/>
        <v>0</v>
      </c>
      <c r="D85" s="237">
        <v>0</v>
      </c>
      <c r="E85" s="60"/>
      <c r="F85" s="145">
        <f t="shared" si="5"/>
        <v>0</v>
      </c>
      <c r="G85" s="237"/>
      <c r="H85" s="238"/>
      <c r="I85" s="110">
        <f t="shared" si="6"/>
        <v>0</v>
      </c>
      <c r="J85" s="237">
        <v>0</v>
      </c>
      <c r="K85" s="238"/>
      <c r="L85" s="110">
        <f t="shared" si="7"/>
        <v>0</v>
      </c>
      <c r="M85" s="121"/>
      <c r="N85" s="60"/>
      <c r="O85" s="110">
        <f t="shared" si="8"/>
        <v>0</v>
      </c>
      <c r="P85" s="213"/>
    </row>
    <row r="86" spans="1:16" hidden="1" x14ac:dyDescent="0.25">
      <c r="A86" s="44">
        <v>2200</v>
      </c>
      <c r="B86" s="103" t="s">
        <v>80</v>
      </c>
      <c r="C86" s="293">
        <f t="shared" si="4"/>
        <v>0</v>
      </c>
      <c r="D86" s="227">
        <f>SUM(D87,D92,D98,D106,D115,D119,D125,D131)</f>
        <v>0</v>
      </c>
      <c r="E86" s="50">
        <f>SUM(E87,E92,E98,E106,E115,E119,E125,E131)</f>
        <v>0</v>
      </c>
      <c r="F86" s="283">
        <f t="shared" si="5"/>
        <v>0</v>
      </c>
      <c r="G86" s="227">
        <f>SUM(G87,G92,G98,G106,G115,G119,G125,G131)</f>
        <v>0</v>
      </c>
      <c r="H86" s="104">
        <f>SUM(H87,H92,H98,H106,H115,H119,H125,H131)</f>
        <v>0</v>
      </c>
      <c r="I86" s="112">
        <f t="shared" si="6"/>
        <v>0</v>
      </c>
      <c r="J86" s="227">
        <f>SUM(J87,J92,J98,J106,J115,J119,J125,J131)</f>
        <v>0</v>
      </c>
      <c r="K86" s="104">
        <f>SUM(K87,K92,K98,K106,K115,K119,K125,K131)</f>
        <v>0</v>
      </c>
      <c r="L86" s="112">
        <f t="shared" si="7"/>
        <v>0</v>
      </c>
      <c r="M86" s="173">
        <f>SUM(M87,M92,M98,M106,M115,M119,M125,M131)</f>
        <v>0</v>
      </c>
      <c r="N86" s="158">
        <f>SUM(N87,N92,N98,N106,N115,N119,N125,N131)</f>
        <v>0</v>
      </c>
      <c r="O86" s="159">
        <f t="shared" si="8"/>
        <v>0</v>
      </c>
      <c r="P86" s="294"/>
    </row>
    <row r="87" spans="1:16" ht="24" hidden="1" x14ac:dyDescent="0.25">
      <c r="A87" s="105">
        <v>2210</v>
      </c>
      <c r="B87" s="78" t="s">
        <v>81</v>
      </c>
      <c r="C87" s="380">
        <f t="shared" si="4"/>
        <v>0</v>
      </c>
      <c r="D87" s="127">
        <f>SUM(D88:D91)</f>
        <v>0</v>
      </c>
      <c r="E87" s="106">
        <f>SUM(E88:E91)</f>
        <v>0</v>
      </c>
      <c r="F87" s="286">
        <f t="shared" si="5"/>
        <v>0</v>
      </c>
      <c r="G87" s="127">
        <f>SUM(G88:G91)</f>
        <v>0</v>
      </c>
      <c r="H87" s="172">
        <f>SUM(H88:H91)</f>
        <v>0</v>
      </c>
      <c r="I87" s="107">
        <f t="shared" si="6"/>
        <v>0</v>
      </c>
      <c r="J87" s="127">
        <f>SUM(J88:J91)</f>
        <v>0</v>
      </c>
      <c r="K87" s="172">
        <f>SUM(K88:K91)</f>
        <v>0</v>
      </c>
      <c r="L87" s="107">
        <f t="shared" si="7"/>
        <v>0</v>
      </c>
      <c r="M87" s="132">
        <f>SUM(M88:M91)</f>
        <v>0</v>
      </c>
      <c r="N87" s="106">
        <f>SUM(N88:N91)</f>
        <v>0</v>
      </c>
      <c r="O87" s="107">
        <f t="shared" si="8"/>
        <v>0</v>
      </c>
      <c r="P87" s="265"/>
    </row>
    <row r="88" spans="1:16" ht="24" hidden="1" x14ac:dyDescent="0.25">
      <c r="A88" s="32">
        <v>2211</v>
      </c>
      <c r="B88" s="52" t="s">
        <v>82</v>
      </c>
      <c r="C88" s="311">
        <f t="shared" si="4"/>
        <v>0</v>
      </c>
      <c r="D88" s="231">
        <v>0</v>
      </c>
      <c r="E88" s="55"/>
      <c r="F88" s="287">
        <f t="shared" si="5"/>
        <v>0</v>
      </c>
      <c r="G88" s="231"/>
      <c r="H88" s="232"/>
      <c r="I88" s="114">
        <f t="shared" si="6"/>
        <v>0</v>
      </c>
      <c r="J88" s="231">
        <v>0</v>
      </c>
      <c r="K88" s="232"/>
      <c r="L88" s="114">
        <f t="shared" si="7"/>
        <v>0</v>
      </c>
      <c r="M88" s="179"/>
      <c r="N88" s="55"/>
      <c r="O88" s="114">
        <f t="shared" si="8"/>
        <v>0</v>
      </c>
      <c r="P88" s="208"/>
    </row>
    <row r="89" spans="1:16" ht="36" hidden="1" x14ac:dyDescent="0.25">
      <c r="A89" s="36">
        <v>2212</v>
      </c>
      <c r="B89" s="57" t="s">
        <v>83</v>
      </c>
      <c r="C89" s="311">
        <f t="shared" si="4"/>
        <v>0</v>
      </c>
      <c r="D89" s="237">
        <v>0</v>
      </c>
      <c r="E89" s="60"/>
      <c r="F89" s="145">
        <f t="shared" si="5"/>
        <v>0</v>
      </c>
      <c r="G89" s="237"/>
      <c r="H89" s="238"/>
      <c r="I89" s="110">
        <f t="shared" si="6"/>
        <v>0</v>
      </c>
      <c r="J89" s="237">
        <v>0</v>
      </c>
      <c r="K89" s="238"/>
      <c r="L89" s="110">
        <f t="shared" si="7"/>
        <v>0</v>
      </c>
      <c r="M89" s="121"/>
      <c r="N89" s="60"/>
      <c r="O89" s="110">
        <f t="shared" si="8"/>
        <v>0</v>
      </c>
      <c r="P89" s="213"/>
    </row>
    <row r="90" spans="1:16" ht="24" hidden="1" x14ac:dyDescent="0.25">
      <c r="A90" s="36">
        <v>2214</v>
      </c>
      <c r="B90" s="57" t="s">
        <v>84</v>
      </c>
      <c r="C90" s="311">
        <f t="shared" si="4"/>
        <v>0</v>
      </c>
      <c r="D90" s="237">
        <v>0</v>
      </c>
      <c r="E90" s="60"/>
      <c r="F90" s="145">
        <f t="shared" si="5"/>
        <v>0</v>
      </c>
      <c r="G90" s="237"/>
      <c r="H90" s="238"/>
      <c r="I90" s="110">
        <f t="shared" si="6"/>
        <v>0</v>
      </c>
      <c r="J90" s="237">
        <v>0</v>
      </c>
      <c r="K90" s="238"/>
      <c r="L90" s="110">
        <f t="shared" si="7"/>
        <v>0</v>
      </c>
      <c r="M90" s="121"/>
      <c r="N90" s="60"/>
      <c r="O90" s="110">
        <f t="shared" si="8"/>
        <v>0</v>
      </c>
      <c r="P90" s="213"/>
    </row>
    <row r="91" spans="1:16" hidden="1" x14ac:dyDescent="0.25">
      <c r="A91" s="36">
        <v>2219</v>
      </c>
      <c r="B91" s="57" t="s">
        <v>85</v>
      </c>
      <c r="C91" s="311">
        <f t="shared" si="4"/>
        <v>0</v>
      </c>
      <c r="D91" s="237">
        <v>0</v>
      </c>
      <c r="E91" s="60"/>
      <c r="F91" s="145">
        <f t="shared" si="5"/>
        <v>0</v>
      </c>
      <c r="G91" s="237"/>
      <c r="H91" s="238"/>
      <c r="I91" s="110">
        <f t="shared" si="6"/>
        <v>0</v>
      </c>
      <c r="J91" s="237">
        <v>0</v>
      </c>
      <c r="K91" s="238"/>
      <c r="L91" s="110">
        <f t="shared" si="7"/>
        <v>0</v>
      </c>
      <c r="M91" s="121"/>
      <c r="N91" s="60"/>
      <c r="O91" s="110">
        <f t="shared" si="8"/>
        <v>0</v>
      </c>
      <c r="P91" s="213"/>
    </row>
    <row r="92" spans="1:16" ht="24" hidden="1" x14ac:dyDescent="0.25">
      <c r="A92" s="108">
        <v>2220</v>
      </c>
      <c r="B92" s="57" t="s">
        <v>86</v>
      </c>
      <c r="C92" s="311">
        <f t="shared" si="4"/>
        <v>0</v>
      </c>
      <c r="D92" s="288">
        <f>SUM(D93:D97)</f>
        <v>0</v>
      </c>
      <c r="E92" s="109">
        <f>SUM(E93:E97)</f>
        <v>0</v>
      </c>
      <c r="F92" s="145">
        <f t="shared" si="5"/>
        <v>0</v>
      </c>
      <c r="G92" s="288">
        <f>SUM(G93:G97)</f>
        <v>0</v>
      </c>
      <c r="H92" s="115">
        <f>SUM(H93:H97)</f>
        <v>0</v>
      </c>
      <c r="I92" s="110">
        <f t="shared" si="6"/>
        <v>0</v>
      </c>
      <c r="J92" s="288">
        <f>SUM(J93:J97)</f>
        <v>0</v>
      </c>
      <c r="K92" s="115">
        <f>SUM(K93:K97)</f>
        <v>0</v>
      </c>
      <c r="L92" s="110">
        <f t="shared" si="7"/>
        <v>0</v>
      </c>
      <c r="M92" s="131">
        <f>SUM(M93:M97)</f>
        <v>0</v>
      </c>
      <c r="N92" s="109">
        <f>SUM(N93:N97)</f>
        <v>0</v>
      </c>
      <c r="O92" s="110">
        <f t="shared" si="8"/>
        <v>0</v>
      </c>
      <c r="P92" s="213"/>
    </row>
    <row r="93" spans="1:16" hidden="1" x14ac:dyDescent="0.25">
      <c r="A93" s="36">
        <v>2221</v>
      </c>
      <c r="B93" s="57" t="s">
        <v>87</v>
      </c>
      <c r="C93" s="311">
        <f t="shared" si="4"/>
        <v>0</v>
      </c>
      <c r="D93" s="237">
        <v>0</v>
      </c>
      <c r="E93" s="60"/>
      <c r="F93" s="145">
        <f t="shared" si="5"/>
        <v>0</v>
      </c>
      <c r="G93" s="237"/>
      <c r="H93" s="238"/>
      <c r="I93" s="110">
        <f t="shared" si="6"/>
        <v>0</v>
      </c>
      <c r="J93" s="237">
        <v>0</v>
      </c>
      <c r="K93" s="238"/>
      <c r="L93" s="110">
        <f t="shared" si="7"/>
        <v>0</v>
      </c>
      <c r="M93" s="121"/>
      <c r="N93" s="60"/>
      <c r="O93" s="110">
        <f t="shared" si="8"/>
        <v>0</v>
      </c>
      <c r="P93" s="213"/>
    </row>
    <row r="94" spans="1:16" hidden="1" x14ac:dyDescent="0.25">
      <c r="A94" s="36">
        <v>2222</v>
      </c>
      <c r="B94" s="57" t="s">
        <v>88</v>
      </c>
      <c r="C94" s="311">
        <f t="shared" si="4"/>
        <v>0</v>
      </c>
      <c r="D94" s="237">
        <v>0</v>
      </c>
      <c r="E94" s="60"/>
      <c r="F94" s="145">
        <f t="shared" si="5"/>
        <v>0</v>
      </c>
      <c r="G94" s="237"/>
      <c r="H94" s="238"/>
      <c r="I94" s="110">
        <f t="shared" si="6"/>
        <v>0</v>
      </c>
      <c r="J94" s="237">
        <v>0</v>
      </c>
      <c r="K94" s="238"/>
      <c r="L94" s="110">
        <f t="shared" si="7"/>
        <v>0</v>
      </c>
      <c r="M94" s="121"/>
      <c r="N94" s="60"/>
      <c r="O94" s="110">
        <f t="shared" si="8"/>
        <v>0</v>
      </c>
      <c r="P94" s="213"/>
    </row>
    <row r="95" spans="1:16" hidden="1" x14ac:dyDescent="0.25">
      <c r="A95" s="36">
        <v>2223</v>
      </c>
      <c r="B95" s="57" t="s">
        <v>89</v>
      </c>
      <c r="C95" s="311">
        <f t="shared" si="4"/>
        <v>0</v>
      </c>
      <c r="D95" s="237">
        <v>0</v>
      </c>
      <c r="E95" s="60"/>
      <c r="F95" s="145">
        <f t="shared" si="5"/>
        <v>0</v>
      </c>
      <c r="G95" s="237"/>
      <c r="H95" s="238"/>
      <c r="I95" s="110">
        <f t="shared" si="6"/>
        <v>0</v>
      </c>
      <c r="J95" s="237">
        <v>0</v>
      </c>
      <c r="K95" s="238"/>
      <c r="L95" s="110">
        <f t="shared" si="7"/>
        <v>0</v>
      </c>
      <c r="M95" s="121"/>
      <c r="N95" s="60"/>
      <c r="O95" s="110">
        <f t="shared" si="8"/>
        <v>0</v>
      </c>
      <c r="P95" s="213"/>
    </row>
    <row r="96" spans="1:16" ht="48" hidden="1" x14ac:dyDescent="0.25">
      <c r="A96" s="36">
        <v>2224</v>
      </c>
      <c r="B96" s="57" t="s">
        <v>90</v>
      </c>
      <c r="C96" s="311">
        <f t="shared" si="4"/>
        <v>0</v>
      </c>
      <c r="D96" s="237">
        <v>0</v>
      </c>
      <c r="E96" s="60"/>
      <c r="F96" s="145">
        <f t="shared" si="5"/>
        <v>0</v>
      </c>
      <c r="G96" s="237"/>
      <c r="H96" s="238"/>
      <c r="I96" s="110">
        <f t="shared" si="6"/>
        <v>0</v>
      </c>
      <c r="J96" s="237">
        <v>0</v>
      </c>
      <c r="K96" s="238"/>
      <c r="L96" s="110">
        <f t="shared" si="7"/>
        <v>0</v>
      </c>
      <c r="M96" s="121"/>
      <c r="N96" s="60"/>
      <c r="O96" s="110">
        <f t="shared" si="8"/>
        <v>0</v>
      </c>
      <c r="P96" s="213"/>
    </row>
    <row r="97" spans="1:16" ht="24" hidden="1" x14ac:dyDescent="0.25">
      <c r="A97" s="36">
        <v>2229</v>
      </c>
      <c r="B97" s="57" t="s">
        <v>91</v>
      </c>
      <c r="C97" s="311">
        <f t="shared" si="4"/>
        <v>0</v>
      </c>
      <c r="D97" s="237">
        <v>0</v>
      </c>
      <c r="E97" s="60"/>
      <c r="F97" s="145">
        <f t="shared" si="5"/>
        <v>0</v>
      </c>
      <c r="G97" s="237"/>
      <c r="H97" s="238"/>
      <c r="I97" s="110">
        <f t="shared" si="6"/>
        <v>0</v>
      </c>
      <c r="J97" s="237">
        <v>0</v>
      </c>
      <c r="K97" s="238"/>
      <c r="L97" s="110">
        <f t="shared" si="7"/>
        <v>0</v>
      </c>
      <c r="M97" s="121"/>
      <c r="N97" s="60"/>
      <c r="O97" s="110">
        <f t="shared" si="8"/>
        <v>0</v>
      </c>
      <c r="P97" s="213"/>
    </row>
    <row r="98" spans="1:16" ht="36" hidden="1" x14ac:dyDescent="0.25">
      <c r="A98" s="108">
        <v>2230</v>
      </c>
      <c r="B98" s="57" t="s">
        <v>92</v>
      </c>
      <c r="C98" s="311">
        <f t="shared" si="4"/>
        <v>0</v>
      </c>
      <c r="D98" s="288">
        <f>SUM(D99:D105)</f>
        <v>0</v>
      </c>
      <c r="E98" s="109">
        <f>SUM(E99:E105)</f>
        <v>0</v>
      </c>
      <c r="F98" s="145">
        <f t="shared" si="5"/>
        <v>0</v>
      </c>
      <c r="G98" s="288">
        <f>SUM(G99:G105)</f>
        <v>0</v>
      </c>
      <c r="H98" s="115">
        <f>SUM(H99:H105)</f>
        <v>0</v>
      </c>
      <c r="I98" s="110">
        <f t="shared" si="6"/>
        <v>0</v>
      </c>
      <c r="J98" s="288">
        <f>SUM(J99:J105)</f>
        <v>0</v>
      </c>
      <c r="K98" s="115">
        <f>SUM(K99:K105)</f>
        <v>0</v>
      </c>
      <c r="L98" s="110">
        <f t="shared" si="7"/>
        <v>0</v>
      </c>
      <c r="M98" s="131">
        <f>SUM(M99:M105)</f>
        <v>0</v>
      </c>
      <c r="N98" s="109">
        <f>SUM(N99:N105)</f>
        <v>0</v>
      </c>
      <c r="O98" s="110">
        <f t="shared" si="8"/>
        <v>0</v>
      </c>
      <c r="P98" s="213"/>
    </row>
    <row r="99" spans="1:16" ht="24" hidden="1" x14ac:dyDescent="0.25">
      <c r="A99" s="36">
        <v>2231</v>
      </c>
      <c r="B99" s="57" t="s">
        <v>93</v>
      </c>
      <c r="C99" s="311">
        <f t="shared" si="4"/>
        <v>0</v>
      </c>
      <c r="D99" s="237">
        <v>0</v>
      </c>
      <c r="E99" s="60"/>
      <c r="F99" s="145">
        <f t="shared" si="5"/>
        <v>0</v>
      </c>
      <c r="G99" s="237"/>
      <c r="H99" s="238"/>
      <c r="I99" s="110">
        <f t="shared" si="6"/>
        <v>0</v>
      </c>
      <c r="J99" s="237">
        <v>0</v>
      </c>
      <c r="K99" s="238"/>
      <c r="L99" s="110">
        <f t="shared" si="7"/>
        <v>0</v>
      </c>
      <c r="M99" s="121"/>
      <c r="N99" s="60"/>
      <c r="O99" s="110">
        <f t="shared" si="8"/>
        <v>0</v>
      </c>
      <c r="P99" s="213"/>
    </row>
    <row r="100" spans="1:16" ht="36" hidden="1" x14ac:dyDescent="0.25">
      <c r="A100" s="36">
        <v>2232</v>
      </c>
      <c r="B100" s="57" t="s">
        <v>94</v>
      </c>
      <c r="C100" s="311">
        <f t="shared" si="4"/>
        <v>0</v>
      </c>
      <c r="D100" s="237">
        <v>0</v>
      </c>
      <c r="E100" s="60"/>
      <c r="F100" s="145">
        <f t="shared" si="5"/>
        <v>0</v>
      </c>
      <c r="G100" s="237"/>
      <c r="H100" s="238"/>
      <c r="I100" s="110">
        <f t="shared" si="6"/>
        <v>0</v>
      </c>
      <c r="J100" s="237">
        <v>0</v>
      </c>
      <c r="K100" s="238"/>
      <c r="L100" s="110">
        <f t="shared" si="7"/>
        <v>0</v>
      </c>
      <c r="M100" s="121"/>
      <c r="N100" s="60"/>
      <c r="O100" s="110">
        <f t="shared" si="8"/>
        <v>0</v>
      </c>
      <c r="P100" s="213"/>
    </row>
    <row r="101" spans="1:16" ht="24" hidden="1" x14ac:dyDescent="0.25">
      <c r="A101" s="32">
        <v>2233</v>
      </c>
      <c r="B101" s="52" t="s">
        <v>95</v>
      </c>
      <c r="C101" s="311">
        <f t="shared" si="4"/>
        <v>0</v>
      </c>
      <c r="D101" s="231">
        <v>0</v>
      </c>
      <c r="E101" s="55"/>
      <c r="F101" s="287">
        <f t="shared" si="5"/>
        <v>0</v>
      </c>
      <c r="G101" s="231"/>
      <c r="H101" s="232"/>
      <c r="I101" s="114">
        <f t="shared" si="6"/>
        <v>0</v>
      </c>
      <c r="J101" s="231">
        <v>0</v>
      </c>
      <c r="K101" s="232"/>
      <c r="L101" s="114">
        <f t="shared" si="7"/>
        <v>0</v>
      </c>
      <c r="M101" s="179"/>
      <c r="N101" s="55"/>
      <c r="O101" s="114">
        <f t="shared" si="8"/>
        <v>0</v>
      </c>
      <c r="P101" s="208"/>
    </row>
    <row r="102" spans="1:16" ht="36" hidden="1" x14ac:dyDescent="0.25">
      <c r="A102" s="36">
        <v>2234</v>
      </c>
      <c r="B102" s="57" t="s">
        <v>96</v>
      </c>
      <c r="C102" s="311">
        <f t="shared" si="4"/>
        <v>0</v>
      </c>
      <c r="D102" s="237">
        <v>0</v>
      </c>
      <c r="E102" s="60"/>
      <c r="F102" s="145">
        <f t="shared" si="5"/>
        <v>0</v>
      </c>
      <c r="G102" s="237"/>
      <c r="H102" s="238"/>
      <c r="I102" s="110">
        <f t="shared" si="6"/>
        <v>0</v>
      </c>
      <c r="J102" s="237">
        <v>0</v>
      </c>
      <c r="K102" s="238"/>
      <c r="L102" s="110">
        <f t="shared" si="7"/>
        <v>0</v>
      </c>
      <c r="M102" s="121"/>
      <c r="N102" s="60"/>
      <c r="O102" s="110">
        <f t="shared" si="8"/>
        <v>0</v>
      </c>
      <c r="P102" s="213"/>
    </row>
    <row r="103" spans="1:16" ht="24" hidden="1" x14ac:dyDescent="0.25">
      <c r="A103" s="36">
        <v>2235</v>
      </c>
      <c r="B103" s="57" t="s">
        <v>97</v>
      </c>
      <c r="C103" s="311">
        <f t="shared" si="4"/>
        <v>0</v>
      </c>
      <c r="D103" s="237">
        <v>0</v>
      </c>
      <c r="E103" s="60"/>
      <c r="F103" s="145">
        <f t="shared" si="5"/>
        <v>0</v>
      </c>
      <c r="G103" s="237"/>
      <c r="H103" s="238"/>
      <c r="I103" s="110">
        <f t="shared" si="6"/>
        <v>0</v>
      </c>
      <c r="J103" s="237">
        <v>0</v>
      </c>
      <c r="K103" s="238"/>
      <c r="L103" s="110">
        <f t="shared" si="7"/>
        <v>0</v>
      </c>
      <c r="M103" s="121"/>
      <c r="N103" s="60"/>
      <c r="O103" s="110">
        <f t="shared" si="8"/>
        <v>0</v>
      </c>
      <c r="P103" s="213"/>
    </row>
    <row r="104" spans="1:16" hidden="1" x14ac:dyDescent="0.25">
      <c r="A104" s="36">
        <v>2236</v>
      </c>
      <c r="B104" s="57" t="s">
        <v>98</v>
      </c>
      <c r="C104" s="311">
        <f t="shared" si="4"/>
        <v>0</v>
      </c>
      <c r="D104" s="237">
        <v>0</v>
      </c>
      <c r="E104" s="60"/>
      <c r="F104" s="145">
        <f t="shared" si="5"/>
        <v>0</v>
      </c>
      <c r="G104" s="237"/>
      <c r="H104" s="238"/>
      <c r="I104" s="110">
        <f t="shared" si="6"/>
        <v>0</v>
      </c>
      <c r="J104" s="237">
        <v>0</v>
      </c>
      <c r="K104" s="238"/>
      <c r="L104" s="110">
        <f t="shared" si="7"/>
        <v>0</v>
      </c>
      <c r="M104" s="121"/>
      <c r="N104" s="60"/>
      <c r="O104" s="110">
        <f t="shared" si="8"/>
        <v>0</v>
      </c>
      <c r="P104" s="213"/>
    </row>
    <row r="105" spans="1:16" ht="24" hidden="1" x14ac:dyDescent="0.25">
      <c r="A105" s="36">
        <v>2239</v>
      </c>
      <c r="B105" s="57" t="s">
        <v>99</v>
      </c>
      <c r="C105" s="311">
        <f t="shared" si="4"/>
        <v>0</v>
      </c>
      <c r="D105" s="237">
        <v>0</v>
      </c>
      <c r="E105" s="60"/>
      <c r="F105" s="145">
        <f t="shared" si="5"/>
        <v>0</v>
      </c>
      <c r="G105" s="237"/>
      <c r="H105" s="238"/>
      <c r="I105" s="110">
        <f t="shared" si="6"/>
        <v>0</v>
      </c>
      <c r="J105" s="237">
        <v>0</v>
      </c>
      <c r="K105" s="238"/>
      <c r="L105" s="110">
        <f t="shared" si="7"/>
        <v>0</v>
      </c>
      <c r="M105" s="121"/>
      <c r="N105" s="60"/>
      <c r="O105" s="110">
        <f t="shared" si="8"/>
        <v>0</v>
      </c>
      <c r="P105" s="213"/>
    </row>
    <row r="106" spans="1:16" ht="36" hidden="1" x14ac:dyDescent="0.25">
      <c r="A106" s="108">
        <v>2240</v>
      </c>
      <c r="B106" s="57" t="s">
        <v>100</v>
      </c>
      <c r="C106" s="311">
        <f t="shared" si="4"/>
        <v>0</v>
      </c>
      <c r="D106" s="288">
        <f>SUM(D107:D114)</f>
        <v>0</v>
      </c>
      <c r="E106" s="109">
        <f>SUM(E107:E114)</f>
        <v>0</v>
      </c>
      <c r="F106" s="145">
        <f t="shared" si="5"/>
        <v>0</v>
      </c>
      <c r="G106" s="288">
        <f>SUM(G107:G114)</f>
        <v>0</v>
      </c>
      <c r="H106" s="115">
        <f>SUM(H107:H114)</f>
        <v>0</v>
      </c>
      <c r="I106" s="110">
        <f t="shared" si="6"/>
        <v>0</v>
      </c>
      <c r="J106" s="288">
        <f>SUM(J107:J114)</f>
        <v>0</v>
      </c>
      <c r="K106" s="115">
        <f>SUM(K107:K114)</f>
        <v>0</v>
      </c>
      <c r="L106" s="110">
        <f t="shared" si="7"/>
        <v>0</v>
      </c>
      <c r="M106" s="131">
        <f>SUM(M107:M114)</f>
        <v>0</v>
      </c>
      <c r="N106" s="109">
        <f>SUM(N107:N114)</f>
        <v>0</v>
      </c>
      <c r="O106" s="110">
        <f t="shared" si="8"/>
        <v>0</v>
      </c>
      <c r="P106" s="213"/>
    </row>
    <row r="107" spans="1:16" hidden="1" x14ac:dyDescent="0.25">
      <c r="A107" s="36">
        <v>2241</v>
      </c>
      <c r="B107" s="57" t="s">
        <v>101</v>
      </c>
      <c r="C107" s="311">
        <f t="shared" si="4"/>
        <v>0</v>
      </c>
      <c r="D107" s="237">
        <v>0</v>
      </c>
      <c r="E107" s="60"/>
      <c r="F107" s="145">
        <f t="shared" si="5"/>
        <v>0</v>
      </c>
      <c r="G107" s="237"/>
      <c r="H107" s="238"/>
      <c r="I107" s="110">
        <f t="shared" si="6"/>
        <v>0</v>
      </c>
      <c r="J107" s="237">
        <v>0</v>
      </c>
      <c r="K107" s="238"/>
      <c r="L107" s="110">
        <f t="shared" si="7"/>
        <v>0</v>
      </c>
      <c r="M107" s="121"/>
      <c r="N107" s="60"/>
      <c r="O107" s="110">
        <f t="shared" si="8"/>
        <v>0</v>
      </c>
      <c r="P107" s="213"/>
    </row>
    <row r="108" spans="1:16" ht="24" hidden="1" x14ac:dyDescent="0.25">
      <c r="A108" s="36">
        <v>2242</v>
      </c>
      <c r="B108" s="57" t="s">
        <v>102</v>
      </c>
      <c r="C108" s="311">
        <f t="shared" si="4"/>
        <v>0</v>
      </c>
      <c r="D108" s="237">
        <v>0</v>
      </c>
      <c r="E108" s="60"/>
      <c r="F108" s="145">
        <f t="shared" si="5"/>
        <v>0</v>
      </c>
      <c r="G108" s="237"/>
      <c r="H108" s="238"/>
      <c r="I108" s="110">
        <f t="shared" si="6"/>
        <v>0</v>
      </c>
      <c r="J108" s="237">
        <v>0</v>
      </c>
      <c r="K108" s="238"/>
      <c r="L108" s="110">
        <f t="shared" si="7"/>
        <v>0</v>
      </c>
      <c r="M108" s="121"/>
      <c r="N108" s="60"/>
      <c r="O108" s="110">
        <f t="shared" si="8"/>
        <v>0</v>
      </c>
      <c r="P108" s="213"/>
    </row>
    <row r="109" spans="1:16" ht="24" hidden="1" x14ac:dyDescent="0.25">
      <c r="A109" s="36">
        <v>2243</v>
      </c>
      <c r="B109" s="57" t="s">
        <v>103</v>
      </c>
      <c r="C109" s="311">
        <f t="shared" si="4"/>
        <v>0</v>
      </c>
      <c r="D109" s="237">
        <v>0</v>
      </c>
      <c r="E109" s="60"/>
      <c r="F109" s="145">
        <f t="shared" si="5"/>
        <v>0</v>
      </c>
      <c r="G109" s="237"/>
      <c r="H109" s="238"/>
      <c r="I109" s="110">
        <f t="shared" si="6"/>
        <v>0</v>
      </c>
      <c r="J109" s="237">
        <v>0</v>
      </c>
      <c r="K109" s="238"/>
      <c r="L109" s="110">
        <f t="shared" si="7"/>
        <v>0</v>
      </c>
      <c r="M109" s="121"/>
      <c r="N109" s="60"/>
      <c r="O109" s="110">
        <f t="shared" si="8"/>
        <v>0</v>
      </c>
      <c r="P109" s="213"/>
    </row>
    <row r="110" spans="1:16" hidden="1" x14ac:dyDescent="0.25">
      <c r="A110" s="36">
        <v>2244</v>
      </c>
      <c r="B110" s="57" t="s">
        <v>104</v>
      </c>
      <c r="C110" s="311">
        <f t="shared" si="4"/>
        <v>0</v>
      </c>
      <c r="D110" s="237">
        <v>0</v>
      </c>
      <c r="E110" s="60"/>
      <c r="F110" s="145">
        <f t="shared" si="5"/>
        <v>0</v>
      </c>
      <c r="G110" s="237"/>
      <c r="H110" s="238"/>
      <c r="I110" s="110">
        <f t="shared" si="6"/>
        <v>0</v>
      </c>
      <c r="J110" s="237">
        <v>0</v>
      </c>
      <c r="K110" s="238"/>
      <c r="L110" s="110">
        <f t="shared" si="7"/>
        <v>0</v>
      </c>
      <c r="M110" s="121"/>
      <c r="N110" s="60"/>
      <c r="O110" s="110">
        <f t="shared" si="8"/>
        <v>0</v>
      </c>
      <c r="P110" s="213"/>
    </row>
    <row r="111" spans="1:16" ht="24" hidden="1" x14ac:dyDescent="0.25">
      <c r="A111" s="36">
        <v>2246</v>
      </c>
      <c r="B111" s="57" t="s">
        <v>105</v>
      </c>
      <c r="C111" s="311">
        <f t="shared" si="4"/>
        <v>0</v>
      </c>
      <c r="D111" s="237">
        <v>0</v>
      </c>
      <c r="E111" s="60"/>
      <c r="F111" s="145">
        <f t="shared" si="5"/>
        <v>0</v>
      </c>
      <c r="G111" s="237"/>
      <c r="H111" s="238"/>
      <c r="I111" s="110">
        <f t="shared" si="6"/>
        <v>0</v>
      </c>
      <c r="J111" s="237">
        <v>0</v>
      </c>
      <c r="K111" s="238"/>
      <c r="L111" s="110">
        <f t="shared" si="7"/>
        <v>0</v>
      </c>
      <c r="M111" s="121"/>
      <c r="N111" s="60"/>
      <c r="O111" s="110">
        <f t="shared" si="8"/>
        <v>0</v>
      </c>
      <c r="P111" s="213"/>
    </row>
    <row r="112" spans="1:16" hidden="1" x14ac:dyDescent="0.25">
      <c r="A112" s="36">
        <v>2247</v>
      </c>
      <c r="B112" s="57" t="s">
        <v>106</v>
      </c>
      <c r="C112" s="311">
        <f t="shared" si="4"/>
        <v>0</v>
      </c>
      <c r="D112" s="237">
        <v>0</v>
      </c>
      <c r="E112" s="60"/>
      <c r="F112" s="145">
        <f t="shared" si="5"/>
        <v>0</v>
      </c>
      <c r="G112" s="237"/>
      <c r="H112" s="238"/>
      <c r="I112" s="110">
        <f t="shared" si="6"/>
        <v>0</v>
      </c>
      <c r="J112" s="237">
        <v>0</v>
      </c>
      <c r="K112" s="238"/>
      <c r="L112" s="110">
        <f t="shared" si="7"/>
        <v>0</v>
      </c>
      <c r="M112" s="121"/>
      <c r="N112" s="60"/>
      <c r="O112" s="110">
        <f t="shared" si="8"/>
        <v>0</v>
      </c>
      <c r="P112" s="213"/>
    </row>
    <row r="113" spans="1:16" ht="24" hidden="1" x14ac:dyDescent="0.25">
      <c r="A113" s="36">
        <v>2248</v>
      </c>
      <c r="B113" s="57" t="s">
        <v>107</v>
      </c>
      <c r="C113" s="311">
        <f t="shared" si="4"/>
        <v>0</v>
      </c>
      <c r="D113" s="237">
        <v>0</v>
      </c>
      <c r="E113" s="60"/>
      <c r="F113" s="145">
        <f t="shared" si="5"/>
        <v>0</v>
      </c>
      <c r="G113" s="237"/>
      <c r="H113" s="238"/>
      <c r="I113" s="110">
        <f t="shared" si="6"/>
        <v>0</v>
      </c>
      <c r="J113" s="237">
        <v>0</v>
      </c>
      <c r="K113" s="238"/>
      <c r="L113" s="110">
        <f t="shared" si="7"/>
        <v>0</v>
      </c>
      <c r="M113" s="121"/>
      <c r="N113" s="60"/>
      <c r="O113" s="110">
        <f t="shared" si="8"/>
        <v>0</v>
      </c>
      <c r="P113" s="213"/>
    </row>
    <row r="114" spans="1:16" ht="24" hidden="1" x14ac:dyDescent="0.25">
      <c r="A114" s="36">
        <v>2249</v>
      </c>
      <c r="B114" s="57" t="s">
        <v>108</v>
      </c>
      <c r="C114" s="311">
        <f t="shared" si="4"/>
        <v>0</v>
      </c>
      <c r="D114" s="237">
        <v>0</v>
      </c>
      <c r="E114" s="60"/>
      <c r="F114" s="145">
        <f t="shared" si="5"/>
        <v>0</v>
      </c>
      <c r="G114" s="237"/>
      <c r="H114" s="238"/>
      <c r="I114" s="110">
        <f t="shared" si="6"/>
        <v>0</v>
      </c>
      <c r="J114" s="237">
        <v>0</v>
      </c>
      <c r="K114" s="238"/>
      <c r="L114" s="110">
        <f t="shared" si="7"/>
        <v>0</v>
      </c>
      <c r="M114" s="121"/>
      <c r="N114" s="60"/>
      <c r="O114" s="110">
        <f t="shared" si="8"/>
        <v>0</v>
      </c>
      <c r="P114" s="213"/>
    </row>
    <row r="115" spans="1:16" hidden="1" x14ac:dyDescent="0.25">
      <c r="A115" s="108">
        <v>2250</v>
      </c>
      <c r="B115" s="57" t="s">
        <v>109</v>
      </c>
      <c r="C115" s="311">
        <f t="shared" si="4"/>
        <v>0</v>
      </c>
      <c r="D115" s="288">
        <f>SUM(D116:D118)</f>
        <v>0</v>
      </c>
      <c r="E115" s="109">
        <f>SUM(E116:E118)</f>
        <v>0</v>
      </c>
      <c r="F115" s="145">
        <f t="shared" si="5"/>
        <v>0</v>
      </c>
      <c r="G115" s="288">
        <f>SUM(G116:G118)</f>
        <v>0</v>
      </c>
      <c r="H115" s="115">
        <f>SUM(H116:H118)</f>
        <v>0</v>
      </c>
      <c r="I115" s="110">
        <f t="shared" si="6"/>
        <v>0</v>
      </c>
      <c r="J115" s="288">
        <f>SUM(J116:J118)</f>
        <v>0</v>
      </c>
      <c r="K115" s="115">
        <f>SUM(K116:K118)</f>
        <v>0</v>
      </c>
      <c r="L115" s="110">
        <f t="shared" si="7"/>
        <v>0</v>
      </c>
      <c r="M115" s="131">
        <f>SUM(M116:M118)</f>
        <v>0</v>
      </c>
      <c r="N115" s="109">
        <f>SUM(N116:N118)</f>
        <v>0</v>
      </c>
      <c r="O115" s="110">
        <f t="shared" si="8"/>
        <v>0</v>
      </c>
      <c r="P115" s="213"/>
    </row>
    <row r="116" spans="1:16" hidden="1" x14ac:dyDescent="0.25">
      <c r="A116" s="36">
        <v>2251</v>
      </c>
      <c r="B116" s="57" t="s">
        <v>110</v>
      </c>
      <c r="C116" s="311">
        <f t="shared" si="4"/>
        <v>0</v>
      </c>
      <c r="D116" s="237">
        <v>0</v>
      </c>
      <c r="E116" s="60"/>
      <c r="F116" s="145">
        <f t="shared" si="5"/>
        <v>0</v>
      </c>
      <c r="G116" s="237"/>
      <c r="H116" s="238"/>
      <c r="I116" s="110">
        <f t="shared" si="6"/>
        <v>0</v>
      </c>
      <c r="J116" s="237">
        <v>0</v>
      </c>
      <c r="K116" s="238"/>
      <c r="L116" s="110">
        <f t="shared" si="7"/>
        <v>0</v>
      </c>
      <c r="M116" s="121"/>
      <c r="N116" s="60"/>
      <c r="O116" s="110">
        <f t="shared" si="8"/>
        <v>0</v>
      </c>
      <c r="P116" s="213"/>
    </row>
    <row r="117" spans="1:16" ht="24" hidden="1" x14ac:dyDescent="0.25">
      <c r="A117" s="36">
        <v>2252</v>
      </c>
      <c r="B117" s="57" t="s">
        <v>111</v>
      </c>
      <c r="C117" s="311">
        <f t="shared" ref="C117:C181" si="9">F117+I117+L117+O117</f>
        <v>0</v>
      </c>
      <c r="D117" s="237">
        <v>0</v>
      </c>
      <c r="E117" s="60"/>
      <c r="F117" s="145">
        <f t="shared" si="5"/>
        <v>0</v>
      </c>
      <c r="G117" s="237"/>
      <c r="H117" s="238"/>
      <c r="I117" s="110">
        <f t="shared" si="6"/>
        <v>0</v>
      </c>
      <c r="J117" s="237">
        <v>0</v>
      </c>
      <c r="K117" s="238"/>
      <c r="L117" s="110">
        <f t="shared" si="7"/>
        <v>0</v>
      </c>
      <c r="M117" s="121"/>
      <c r="N117" s="60"/>
      <c r="O117" s="110">
        <f t="shared" si="8"/>
        <v>0</v>
      </c>
      <c r="P117" s="213"/>
    </row>
    <row r="118" spans="1:16" ht="24" hidden="1" x14ac:dyDescent="0.25">
      <c r="A118" s="36">
        <v>2259</v>
      </c>
      <c r="B118" s="57" t="s">
        <v>112</v>
      </c>
      <c r="C118" s="311">
        <f t="shared" si="9"/>
        <v>0</v>
      </c>
      <c r="D118" s="237">
        <v>0</v>
      </c>
      <c r="E118" s="60"/>
      <c r="F118" s="145">
        <f t="shared" ref="F118:F182" si="10">D118+E118</f>
        <v>0</v>
      </c>
      <c r="G118" s="237"/>
      <c r="H118" s="238"/>
      <c r="I118" s="110">
        <f t="shared" ref="I118:I182" si="11">G118+H118</f>
        <v>0</v>
      </c>
      <c r="J118" s="237">
        <v>0</v>
      </c>
      <c r="K118" s="238"/>
      <c r="L118" s="110">
        <f t="shared" ref="L118:L182" si="12">J118+K118</f>
        <v>0</v>
      </c>
      <c r="M118" s="121"/>
      <c r="N118" s="60"/>
      <c r="O118" s="110">
        <f t="shared" ref="O118:O182" si="13">M118+N118</f>
        <v>0</v>
      </c>
      <c r="P118" s="213"/>
    </row>
    <row r="119" spans="1:16" hidden="1" x14ac:dyDescent="0.25">
      <c r="A119" s="108">
        <v>2260</v>
      </c>
      <c r="B119" s="57" t="s">
        <v>113</v>
      </c>
      <c r="C119" s="311">
        <f t="shared" si="9"/>
        <v>0</v>
      </c>
      <c r="D119" s="288">
        <f>SUM(D120:D124)</f>
        <v>0</v>
      </c>
      <c r="E119" s="109">
        <f>SUM(E120:E124)</f>
        <v>0</v>
      </c>
      <c r="F119" s="145">
        <f t="shared" si="10"/>
        <v>0</v>
      </c>
      <c r="G119" s="288">
        <f>SUM(G120:G124)</f>
        <v>0</v>
      </c>
      <c r="H119" s="115">
        <f>SUM(H120:H124)</f>
        <v>0</v>
      </c>
      <c r="I119" s="110">
        <f t="shared" si="11"/>
        <v>0</v>
      </c>
      <c r="J119" s="288">
        <f>SUM(J120:J124)</f>
        <v>0</v>
      </c>
      <c r="K119" s="115">
        <f>SUM(K120:K124)</f>
        <v>0</v>
      </c>
      <c r="L119" s="110">
        <f t="shared" si="12"/>
        <v>0</v>
      </c>
      <c r="M119" s="131">
        <f>SUM(M120:M124)</f>
        <v>0</v>
      </c>
      <c r="N119" s="109">
        <f>SUM(N120:N124)</f>
        <v>0</v>
      </c>
      <c r="O119" s="110">
        <f t="shared" si="13"/>
        <v>0</v>
      </c>
      <c r="P119" s="213"/>
    </row>
    <row r="120" spans="1:16" hidden="1" x14ac:dyDescent="0.25">
      <c r="A120" s="36">
        <v>2261</v>
      </c>
      <c r="B120" s="57" t="s">
        <v>114</v>
      </c>
      <c r="C120" s="311">
        <f t="shared" si="9"/>
        <v>0</v>
      </c>
      <c r="D120" s="237">
        <v>0</v>
      </c>
      <c r="E120" s="60"/>
      <c r="F120" s="145">
        <f t="shared" si="10"/>
        <v>0</v>
      </c>
      <c r="G120" s="237"/>
      <c r="H120" s="238"/>
      <c r="I120" s="110">
        <f t="shared" si="11"/>
        <v>0</v>
      </c>
      <c r="J120" s="237">
        <v>0</v>
      </c>
      <c r="K120" s="238"/>
      <c r="L120" s="110">
        <f t="shared" si="12"/>
        <v>0</v>
      </c>
      <c r="M120" s="121"/>
      <c r="N120" s="60"/>
      <c r="O120" s="110">
        <f t="shared" si="13"/>
        <v>0</v>
      </c>
      <c r="P120" s="213"/>
    </row>
    <row r="121" spans="1:16" hidden="1" x14ac:dyDescent="0.25">
      <c r="A121" s="36">
        <v>2262</v>
      </c>
      <c r="B121" s="57" t="s">
        <v>115</v>
      </c>
      <c r="C121" s="311">
        <f t="shared" si="9"/>
        <v>0</v>
      </c>
      <c r="D121" s="237">
        <v>0</v>
      </c>
      <c r="E121" s="60"/>
      <c r="F121" s="145">
        <f t="shared" si="10"/>
        <v>0</v>
      </c>
      <c r="G121" s="237"/>
      <c r="H121" s="238"/>
      <c r="I121" s="110">
        <f t="shared" si="11"/>
        <v>0</v>
      </c>
      <c r="J121" s="237">
        <v>0</v>
      </c>
      <c r="K121" s="238"/>
      <c r="L121" s="110">
        <f t="shared" si="12"/>
        <v>0</v>
      </c>
      <c r="M121" s="121"/>
      <c r="N121" s="60"/>
      <c r="O121" s="110">
        <f t="shared" si="13"/>
        <v>0</v>
      </c>
      <c r="P121" s="213"/>
    </row>
    <row r="122" spans="1:16" hidden="1" x14ac:dyDescent="0.25">
      <c r="A122" s="36">
        <v>2263</v>
      </c>
      <c r="B122" s="57" t="s">
        <v>116</v>
      </c>
      <c r="C122" s="311">
        <f t="shared" si="9"/>
        <v>0</v>
      </c>
      <c r="D122" s="237">
        <v>0</v>
      </c>
      <c r="E122" s="60"/>
      <c r="F122" s="145">
        <f t="shared" si="10"/>
        <v>0</v>
      </c>
      <c r="G122" s="237"/>
      <c r="H122" s="238"/>
      <c r="I122" s="110">
        <f t="shared" si="11"/>
        <v>0</v>
      </c>
      <c r="J122" s="237">
        <v>0</v>
      </c>
      <c r="K122" s="238"/>
      <c r="L122" s="110">
        <f t="shared" si="12"/>
        <v>0</v>
      </c>
      <c r="M122" s="121"/>
      <c r="N122" s="60"/>
      <c r="O122" s="110">
        <f t="shared" si="13"/>
        <v>0</v>
      </c>
      <c r="P122" s="213"/>
    </row>
    <row r="123" spans="1:16" ht="24" hidden="1" x14ac:dyDescent="0.25">
      <c r="A123" s="36">
        <v>2264</v>
      </c>
      <c r="B123" s="57" t="s">
        <v>117</v>
      </c>
      <c r="C123" s="311">
        <f t="shared" si="9"/>
        <v>0</v>
      </c>
      <c r="D123" s="237">
        <v>0</v>
      </c>
      <c r="E123" s="60"/>
      <c r="F123" s="145">
        <f t="shared" si="10"/>
        <v>0</v>
      </c>
      <c r="G123" s="237"/>
      <c r="H123" s="238"/>
      <c r="I123" s="110">
        <f t="shared" si="11"/>
        <v>0</v>
      </c>
      <c r="J123" s="237">
        <v>0</v>
      </c>
      <c r="K123" s="238"/>
      <c r="L123" s="110">
        <f t="shared" si="12"/>
        <v>0</v>
      </c>
      <c r="M123" s="121"/>
      <c r="N123" s="60"/>
      <c r="O123" s="110">
        <f t="shared" si="13"/>
        <v>0</v>
      </c>
      <c r="P123" s="213"/>
    </row>
    <row r="124" spans="1:16" hidden="1" x14ac:dyDescent="0.25">
      <c r="A124" s="36">
        <v>2269</v>
      </c>
      <c r="B124" s="57" t="s">
        <v>118</v>
      </c>
      <c r="C124" s="311">
        <f t="shared" si="9"/>
        <v>0</v>
      </c>
      <c r="D124" s="237">
        <v>0</v>
      </c>
      <c r="E124" s="60"/>
      <c r="F124" s="145">
        <f t="shared" si="10"/>
        <v>0</v>
      </c>
      <c r="G124" s="237"/>
      <c r="H124" s="238"/>
      <c r="I124" s="110">
        <f t="shared" si="11"/>
        <v>0</v>
      </c>
      <c r="J124" s="237">
        <v>0</v>
      </c>
      <c r="K124" s="238"/>
      <c r="L124" s="110">
        <f t="shared" si="12"/>
        <v>0</v>
      </c>
      <c r="M124" s="121"/>
      <c r="N124" s="60"/>
      <c r="O124" s="110">
        <f t="shared" si="13"/>
        <v>0</v>
      </c>
      <c r="P124" s="213"/>
    </row>
    <row r="125" spans="1:16" hidden="1" x14ac:dyDescent="0.25">
      <c r="A125" s="108">
        <v>2270</v>
      </c>
      <c r="B125" s="57" t="s">
        <v>119</v>
      </c>
      <c r="C125" s="311">
        <f t="shared" si="9"/>
        <v>0</v>
      </c>
      <c r="D125" s="288">
        <f>SUM(D126:D130)</f>
        <v>0</v>
      </c>
      <c r="E125" s="109">
        <f>SUM(E126:E130)</f>
        <v>0</v>
      </c>
      <c r="F125" s="145">
        <f t="shared" si="10"/>
        <v>0</v>
      </c>
      <c r="G125" s="288">
        <f>SUM(G126:G130)</f>
        <v>0</v>
      </c>
      <c r="H125" s="115">
        <f>SUM(H126:H130)</f>
        <v>0</v>
      </c>
      <c r="I125" s="110">
        <f t="shared" si="11"/>
        <v>0</v>
      </c>
      <c r="J125" s="288">
        <f>SUM(J126:J130)</f>
        <v>0</v>
      </c>
      <c r="K125" s="115">
        <f>SUM(K126:K130)</f>
        <v>0</v>
      </c>
      <c r="L125" s="110">
        <f t="shared" si="12"/>
        <v>0</v>
      </c>
      <c r="M125" s="131">
        <f>SUM(M126:M130)</f>
        <v>0</v>
      </c>
      <c r="N125" s="109">
        <f>SUM(N126:N130)</f>
        <v>0</v>
      </c>
      <c r="O125" s="110">
        <f t="shared" si="13"/>
        <v>0</v>
      </c>
      <c r="P125" s="213"/>
    </row>
    <row r="126" spans="1:16" hidden="1" x14ac:dyDescent="0.25">
      <c r="A126" s="36">
        <v>2272</v>
      </c>
      <c r="B126" s="1" t="s">
        <v>120</v>
      </c>
      <c r="C126" s="311">
        <f t="shared" si="9"/>
        <v>0</v>
      </c>
      <c r="D126" s="237">
        <v>0</v>
      </c>
      <c r="E126" s="60"/>
      <c r="F126" s="145">
        <f t="shared" si="10"/>
        <v>0</v>
      </c>
      <c r="G126" s="237"/>
      <c r="H126" s="238"/>
      <c r="I126" s="110">
        <f t="shared" si="11"/>
        <v>0</v>
      </c>
      <c r="J126" s="237">
        <v>0</v>
      </c>
      <c r="K126" s="238"/>
      <c r="L126" s="110">
        <f t="shared" si="12"/>
        <v>0</v>
      </c>
      <c r="M126" s="121"/>
      <c r="N126" s="60"/>
      <c r="O126" s="110">
        <f t="shared" si="13"/>
        <v>0</v>
      </c>
      <c r="P126" s="213"/>
    </row>
    <row r="127" spans="1:16" ht="24" hidden="1" x14ac:dyDescent="0.25">
      <c r="A127" s="36">
        <v>2275</v>
      </c>
      <c r="B127" s="57" t="s">
        <v>121</v>
      </c>
      <c r="C127" s="311">
        <f t="shared" si="9"/>
        <v>0</v>
      </c>
      <c r="D127" s="237">
        <v>0</v>
      </c>
      <c r="E127" s="60"/>
      <c r="F127" s="145">
        <f t="shared" si="10"/>
        <v>0</v>
      </c>
      <c r="G127" s="237"/>
      <c r="H127" s="238"/>
      <c r="I127" s="110">
        <f t="shared" si="11"/>
        <v>0</v>
      </c>
      <c r="J127" s="237">
        <v>0</v>
      </c>
      <c r="K127" s="238"/>
      <c r="L127" s="110">
        <f t="shared" si="12"/>
        <v>0</v>
      </c>
      <c r="M127" s="121"/>
      <c r="N127" s="60"/>
      <c r="O127" s="110">
        <f t="shared" si="13"/>
        <v>0</v>
      </c>
      <c r="P127" s="213"/>
    </row>
    <row r="128" spans="1:16" ht="36" hidden="1" x14ac:dyDescent="0.25">
      <c r="A128" s="36">
        <v>2276</v>
      </c>
      <c r="B128" s="57" t="s">
        <v>122</v>
      </c>
      <c r="C128" s="311">
        <f t="shared" si="9"/>
        <v>0</v>
      </c>
      <c r="D128" s="237">
        <v>0</v>
      </c>
      <c r="E128" s="60"/>
      <c r="F128" s="145">
        <f t="shared" si="10"/>
        <v>0</v>
      </c>
      <c r="G128" s="237"/>
      <c r="H128" s="238"/>
      <c r="I128" s="110">
        <f t="shared" si="11"/>
        <v>0</v>
      </c>
      <c r="J128" s="237">
        <v>0</v>
      </c>
      <c r="K128" s="238"/>
      <c r="L128" s="110">
        <f t="shared" si="12"/>
        <v>0</v>
      </c>
      <c r="M128" s="121"/>
      <c r="N128" s="60"/>
      <c r="O128" s="110">
        <f t="shared" si="13"/>
        <v>0</v>
      </c>
      <c r="P128" s="213"/>
    </row>
    <row r="129" spans="1:16" ht="24" hidden="1" x14ac:dyDescent="0.25">
      <c r="A129" s="36">
        <v>2278</v>
      </c>
      <c r="B129" s="57" t="s">
        <v>123</v>
      </c>
      <c r="C129" s="311">
        <f t="shared" si="9"/>
        <v>0</v>
      </c>
      <c r="D129" s="237">
        <v>0</v>
      </c>
      <c r="E129" s="60"/>
      <c r="F129" s="145">
        <f t="shared" si="10"/>
        <v>0</v>
      </c>
      <c r="G129" s="237"/>
      <c r="H129" s="238"/>
      <c r="I129" s="110">
        <f t="shared" si="11"/>
        <v>0</v>
      </c>
      <c r="J129" s="237">
        <v>0</v>
      </c>
      <c r="K129" s="238"/>
      <c r="L129" s="110">
        <f t="shared" si="12"/>
        <v>0</v>
      </c>
      <c r="M129" s="121"/>
      <c r="N129" s="60"/>
      <c r="O129" s="110">
        <f t="shared" si="13"/>
        <v>0</v>
      </c>
      <c r="P129" s="213"/>
    </row>
    <row r="130" spans="1:16" ht="24" hidden="1" x14ac:dyDescent="0.25">
      <c r="A130" s="36">
        <v>2279</v>
      </c>
      <c r="B130" s="57" t="s">
        <v>124</v>
      </c>
      <c r="C130" s="311">
        <f t="shared" si="9"/>
        <v>0</v>
      </c>
      <c r="D130" s="237">
        <v>0</v>
      </c>
      <c r="E130" s="60"/>
      <c r="F130" s="145">
        <f t="shared" si="10"/>
        <v>0</v>
      </c>
      <c r="G130" s="237"/>
      <c r="H130" s="238"/>
      <c r="I130" s="110">
        <f t="shared" si="11"/>
        <v>0</v>
      </c>
      <c r="J130" s="237">
        <v>0</v>
      </c>
      <c r="K130" s="238"/>
      <c r="L130" s="110">
        <f t="shared" si="12"/>
        <v>0</v>
      </c>
      <c r="M130" s="121"/>
      <c r="N130" s="60"/>
      <c r="O130" s="110">
        <f t="shared" si="13"/>
        <v>0</v>
      </c>
      <c r="P130" s="213"/>
    </row>
    <row r="131" spans="1:16" ht="24" hidden="1" x14ac:dyDescent="0.25">
      <c r="A131" s="164">
        <v>2280</v>
      </c>
      <c r="B131" s="52" t="s">
        <v>125</v>
      </c>
      <c r="C131" s="311">
        <f t="shared" si="9"/>
        <v>0</v>
      </c>
      <c r="D131" s="291">
        <f>SUM(D132)</f>
        <v>0</v>
      </c>
      <c r="E131" s="113">
        <f t="shared" ref="E131:N131" si="14">SUM(E132)</f>
        <v>0</v>
      </c>
      <c r="F131" s="287">
        <f t="shared" si="10"/>
        <v>0</v>
      </c>
      <c r="G131" s="291">
        <f t="shared" ref="G131" si="15">SUM(G132)</f>
        <v>0</v>
      </c>
      <c r="H131" s="292">
        <f t="shared" si="14"/>
        <v>0</v>
      </c>
      <c r="I131" s="114">
        <f t="shared" si="11"/>
        <v>0</v>
      </c>
      <c r="J131" s="291">
        <f t="shared" ref="J131" si="16">SUM(J132)</f>
        <v>0</v>
      </c>
      <c r="K131" s="292">
        <f t="shared" si="14"/>
        <v>0</v>
      </c>
      <c r="L131" s="114">
        <f t="shared" si="12"/>
        <v>0</v>
      </c>
      <c r="M131" s="131">
        <f t="shared" si="14"/>
        <v>0</v>
      </c>
      <c r="N131" s="109">
        <f t="shared" si="14"/>
        <v>0</v>
      </c>
      <c r="O131" s="110">
        <f t="shared" si="13"/>
        <v>0</v>
      </c>
      <c r="P131" s="213"/>
    </row>
    <row r="132" spans="1:16" ht="24" hidden="1" x14ac:dyDescent="0.25">
      <c r="A132" s="36">
        <v>2283</v>
      </c>
      <c r="B132" s="57" t="s">
        <v>126</v>
      </c>
      <c r="C132" s="311">
        <f t="shared" si="9"/>
        <v>0</v>
      </c>
      <c r="D132" s="237">
        <v>0</v>
      </c>
      <c r="E132" s="60"/>
      <c r="F132" s="145">
        <f t="shared" si="10"/>
        <v>0</v>
      </c>
      <c r="G132" s="237"/>
      <c r="H132" s="238"/>
      <c r="I132" s="110">
        <f t="shared" si="11"/>
        <v>0</v>
      </c>
      <c r="J132" s="237">
        <v>0</v>
      </c>
      <c r="K132" s="238"/>
      <c r="L132" s="110">
        <f t="shared" si="12"/>
        <v>0</v>
      </c>
      <c r="M132" s="121"/>
      <c r="N132" s="60"/>
      <c r="O132" s="110">
        <f t="shared" si="13"/>
        <v>0</v>
      </c>
      <c r="P132" s="213"/>
    </row>
    <row r="133" spans="1:16" ht="36" hidden="1" x14ac:dyDescent="0.25">
      <c r="A133" s="44">
        <v>2300</v>
      </c>
      <c r="B133" s="103" t="s">
        <v>127</v>
      </c>
      <c r="C133" s="375">
        <f t="shared" si="9"/>
        <v>0</v>
      </c>
      <c r="D133" s="227">
        <f>SUM(D134,D139,D143,D144,D147,D154,D162,D163,D166)</f>
        <v>0</v>
      </c>
      <c r="E133" s="50">
        <f>SUM(E134,E139,E143,E144,E147,E154,E162,E163,E166)</f>
        <v>0</v>
      </c>
      <c r="F133" s="283">
        <f t="shared" si="10"/>
        <v>0</v>
      </c>
      <c r="G133" s="227">
        <f>SUM(G134,G139,G143,G144,G147,G154,G162,G163,G166)</f>
        <v>0</v>
      </c>
      <c r="H133" s="104">
        <f>SUM(H134,H139,H143,H144,H147,H154,H162,H163,H166)</f>
        <v>0</v>
      </c>
      <c r="I133" s="112">
        <f t="shared" si="11"/>
        <v>0</v>
      </c>
      <c r="J133" s="227">
        <f>SUM(J134,J139,J143,J144,J147,J154,J162,J163,J166)</f>
        <v>0</v>
      </c>
      <c r="K133" s="104">
        <f>SUM(K134,K139,K143,K144,K147,K154,K162,K163,K166)</f>
        <v>0</v>
      </c>
      <c r="L133" s="112">
        <f t="shared" si="12"/>
        <v>0</v>
      </c>
      <c r="M133" s="119">
        <f>SUM(M134,M139,M143,M144,M147,M154,M162,M163,M166)</f>
        <v>0</v>
      </c>
      <c r="N133" s="50">
        <f>SUM(N134,N139,N143,N144,N147,N154,N162,N163,N166)</f>
        <v>0</v>
      </c>
      <c r="O133" s="112">
        <f t="shared" si="13"/>
        <v>0</v>
      </c>
      <c r="P133" s="225"/>
    </row>
    <row r="134" spans="1:16" ht="24" hidden="1" x14ac:dyDescent="0.25">
      <c r="A134" s="164">
        <v>2310</v>
      </c>
      <c r="B134" s="52" t="s">
        <v>128</v>
      </c>
      <c r="C134" s="376">
        <f t="shared" si="9"/>
        <v>0</v>
      </c>
      <c r="D134" s="295">
        <f>SUM(D135:D138)</f>
        <v>0</v>
      </c>
      <c r="E134" s="292">
        <f>SUM(E135:E138)</f>
        <v>0</v>
      </c>
      <c r="F134" s="287">
        <f t="shared" si="10"/>
        <v>0</v>
      </c>
      <c r="G134" s="291">
        <f>SUM(G135:G138)</f>
        <v>0</v>
      </c>
      <c r="H134" s="292">
        <f>SUM(H135:H138)</f>
        <v>0</v>
      </c>
      <c r="I134" s="114">
        <f t="shared" si="11"/>
        <v>0</v>
      </c>
      <c r="J134" s="291">
        <f>SUM(J135:J138)</f>
        <v>0</v>
      </c>
      <c r="K134" s="292">
        <f>SUM(K135:K138)</f>
        <v>0</v>
      </c>
      <c r="L134" s="114">
        <f t="shared" si="12"/>
        <v>0</v>
      </c>
      <c r="M134" s="135">
        <f>SUM(M135:M138)</f>
        <v>0</v>
      </c>
      <c r="N134" s="113">
        <f>SUM(N135:N138)</f>
        <v>0</v>
      </c>
      <c r="O134" s="114">
        <f t="shared" si="13"/>
        <v>0</v>
      </c>
      <c r="P134" s="208"/>
    </row>
    <row r="135" spans="1:16" hidden="1" x14ac:dyDescent="0.25">
      <c r="A135" s="36">
        <v>2311</v>
      </c>
      <c r="B135" s="57" t="s">
        <v>129</v>
      </c>
      <c r="C135" s="311">
        <f t="shared" si="9"/>
        <v>0</v>
      </c>
      <c r="D135" s="237">
        <v>0</v>
      </c>
      <c r="E135" s="60"/>
      <c r="F135" s="145">
        <f t="shared" si="10"/>
        <v>0</v>
      </c>
      <c r="G135" s="237"/>
      <c r="H135" s="238"/>
      <c r="I135" s="110">
        <f t="shared" si="11"/>
        <v>0</v>
      </c>
      <c r="J135" s="237"/>
      <c r="K135" s="238"/>
      <c r="L135" s="110">
        <f t="shared" si="12"/>
        <v>0</v>
      </c>
      <c r="M135" s="121"/>
      <c r="N135" s="60"/>
      <c r="O135" s="110">
        <f t="shared" si="13"/>
        <v>0</v>
      </c>
      <c r="P135" s="213"/>
    </row>
    <row r="136" spans="1:16" hidden="1" x14ac:dyDescent="0.25">
      <c r="A136" s="36">
        <v>2312</v>
      </c>
      <c r="B136" s="57" t="s">
        <v>130</v>
      </c>
      <c r="C136" s="311">
        <f t="shared" si="9"/>
        <v>0</v>
      </c>
      <c r="D136" s="237">
        <v>0</v>
      </c>
      <c r="E136" s="60"/>
      <c r="F136" s="145">
        <f t="shared" si="10"/>
        <v>0</v>
      </c>
      <c r="G136" s="237"/>
      <c r="H136" s="238"/>
      <c r="I136" s="110">
        <f t="shared" si="11"/>
        <v>0</v>
      </c>
      <c r="J136" s="237">
        <v>0</v>
      </c>
      <c r="K136" s="238"/>
      <c r="L136" s="110">
        <f t="shared" si="12"/>
        <v>0</v>
      </c>
      <c r="M136" s="121"/>
      <c r="N136" s="60"/>
      <c r="O136" s="110">
        <f t="shared" si="13"/>
        <v>0</v>
      </c>
      <c r="P136" s="213"/>
    </row>
    <row r="137" spans="1:16" hidden="1" x14ac:dyDescent="0.25">
      <c r="A137" s="36">
        <v>2313</v>
      </c>
      <c r="B137" s="57" t="s">
        <v>131</v>
      </c>
      <c r="C137" s="311">
        <f t="shared" si="9"/>
        <v>0</v>
      </c>
      <c r="D137" s="237">
        <v>0</v>
      </c>
      <c r="E137" s="60"/>
      <c r="F137" s="145">
        <f t="shared" si="10"/>
        <v>0</v>
      </c>
      <c r="G137" s="237"/>
      <c r="H137" s="238"/>
      <c r="I137" s="110">
        <f t="shared" si="11"/>
        <v>0</v>
      </c>
      <c r="J137" s="237">
        <v>0</v>
      </c>
      <c r="K137" s="238"/>
      <c r="L137" s="110">
        <f t="shared" si="12"/>
        <v>0</v>
      </c>
      <c r="M137" s="121"/>
      <c r="N137" s="60"/>
      <c r="O137" s="110">
        <f t="shared" si="13"/>
        <v>0</v>
      </c>
      <c r="P137" s="213"/>
    </row>
    <row r="138" spans="1:16" ht="36" hidden="1" x14ac:dyDescent="0.25">
      <c r="A138" s="36">
        <v>2314</v>
      </c>
      <c r="B138" s="57" t="s">
        <v>132</v>
      </c>
      <c r="C138" s="311">
        <f t="shared" si="9"/>
        <v>0</v>
      </c>
      <c r="D138" s="237">
        <v>0</v>
      </c>
      <c r="E138" s="60"/>
      <c r="F138" s="145">
        <f t="shared" si="10"/>
        <v>0</v>
      </c>
      <c r="G138" s="237"/>
      <c r="H138" s="238"/>
      <c r="I138" s="110">
        <f t="shared" si="11"/>
        <v>0</v>
      </c>
      <c r="J138" s="237"/>
      <c r="K138" s="238"/>
      <c r="L138" s="110">
        <f t="shared" si="12"/>
        <v>0</v>
      </c>
      <c r="M138" s="121"/>
      <c r="N138" s="60"/>
      <c r="O138" s="110">
        <f t="shared" si="13"/>
        <v>0</v>
      </c>
      <c r="P138" s="213"/>
    </row>
    <row r="139" spans="1:16" hidden="1" x14ac:dyDescent="0.25">
      <c r="A139" s="108">
        <v>2320</v>
      </c>
      <c r="B139" s="57" t="s">
        <v>133</v>
      </c>
      <c r="C139" s="311">
        <f t="shared" si="9"/>
        <v>0</v>
      </c>
      <c r="D139" s="288">
        <f>SUM(D140:D142)</f>
        <v>0</v>
      </c>
      <c r="E139" s="109">
        <f>SUM(E140:E142)</f>
        <v>0</v>
      </c>
      <c r="F139" s="145">
        <f t="shared" si="10"/>
        <v>0</v>
      </c>
      <c r="G139" s="288">
        <f>SUM(G140:G142)</f>
        <v>0</v>
      </c>
      <c r="H139" s="115">
        <f>SUM(H140:H142)</f>
        <v>0</v>
      </c>
      <c r="I139" s="110">
        <f t="shared" si="11"/>
        <v>0</v>
      </c>
      <c r="J139" s="288">
        <f>SUM(J140:J142)</f>
        <v>0</v>
      </c>
      <c r="K139" s="115">
        <f>SUM(K140:K142)</f>
        <v>0</v>
      </c>
      <c r="L139" s="110">
        <f t="shared" si="12"/>
        <v>0</v>
      </c>
      <c r="M139" s="131">
        <f>SUM(M140:M142)</f>
        <v>0</v>
      </c>
      <c r="N139" s="109">
        <f>SUM(N140:N142)</f>
        <v>0</v>
      </c>
      <c r="O139" s="110">
        <f t="shared" si="13"/>
        <v>0</v>
      </c>
      <c r="P139" s="213"/>
    </row>
    <row r="140" spans="1:16" hidden="1" x14ac:dyDescent="0.25">
      <c r="A140" s="36">
        <v>2321</v>
      </c>
      <c r="B140" s="57" t="s">
        <v>134</v>
      </c>
      <c r="C140" s="311">
        <f t="shared" si="9"/>
        <v>0</v>
      </c>
      <c r="D140" s="237">
        <v>0</v>
      </c>
      <c r="E140" s="60"/>
      <c r="F140" s="145">
        <f t="shared" si="10"/>
        <v>0</v>
      </c>
      <c r="G140" s="237"/>
      <c r="H140" s="238"/>
      <c r="I140" s="110">
        <f t="shared" si="11"/>
        <v>0</v>
      </c>
      <c r="J140" s="237">
        <v>0</v>
      </c>
      <c r="K140" s="238"/>
      <c r="L140" s="110">
        <f t="shared" si="12"/>
        <v>0</v>
      </c>
      <c r="M140" s="121"/>
      <c r="N140" s="60"/>
      <c r="O140" s="110">
        <f t="shared" si="13"/>
        <v>0</v>
      </c>
      <c r="P140" s="213"/>
    </row>
    <row r="141" spans="1:16" hidden="1" x14ac:dyDescent="0.25">
      <c r="A141" s="36">
        <v>2322</v>
      </c>
      <c r="B141" s="57" t="s">
        <v>135</v>
      </c>
      <c r="C141" s="311">
        <f t="shared" si="9"/>
        <v>0</v>
      </c>
      <c r="D141" s="237">
        <v>0</v>
      </c>
      <c r="E141" s="60"/>
      <c r="F141" s="145">
        <f t="shared" si="10"/>
        <v>0</v>
      </c>
      <c r="G141" s="237"/>
      <c r="H141" s="238"/>
      <c r="I141" s="110">
        <f t="shared" si="11"/>
        <v>0</v>
      </c>
      <c r="J141" s="237">
        <v>0</v>
      </c>
      <c r="K141" s="238"/>
      <c r="L141" s="110">
        <f t="shared" si="12"/>
        <v>0</v>
      </c>
      <c r="M141" s="121"/>
      <c r="N141" s="60"/>
      <c r="O141" s="110">
        <f t="shared" si="13"/>
        <v>0</v>
      </c>
      <c r="P141" s="213"/>
    </row>
    <row r="142" spans="1:16" hidden="1" x14ac:dyDescent="0.25">
      <c r="A142" s="36">
        <v>2329</v>
      </c>
      <c r="B142" s="57" t="s">
        <v>136</v>
      </c>
      <c r="C142" s="311">
        <f t="shared" si="9"/>
        <v>0</v>
      </c>
      <c r="D142" s="237">
        <v>0</v>
      </c>
      <c r="E142" s="60"/>
      <c r="F142" s="145">
        <f t="shared" si="10"/>
        <v>0</v>
      </c>
      <c r="G142" s="237"/>
      <c r="H142" s="238"/>
      <c r="I142" s="110">
        <f t="shared" si="11"/>
        <v>0</v>
      </c>
      <c r="J142" s="237">
        <v>0</v>
      </c>
      <c r="K142" s="238"/>
      <c r="L142" s="110">
        <f t="shared" si="12"/>
        <v>0</v>
      </c>
      <c r="M142" s="121"/>
      <c r="N142" s="60"/>
      <c r="O142" s="110">
        <f t="shared" si="13"/>
        <v>0</v>
      </c>
      <c r="P142" s="213"/>
    </row>
    <row r="143" spans="1:16" hidden="1" x14ac:dyDescent="0.25">
      <c r="A143" s="108">
        <v>2330</v>
      </c>
      <c r="B143" s="57" t="s">
        <v>137</v>
      </c>
      <c r="C143" s="311">
        <f t="shared" si="9"/>
        <v>0</v>
      </c>
      <c r="D143" s="237">
        <v>0</v>
      </c>
      <c r="E143" s="60"/>
      <c r="F143" s="145">
        <f t="shared" si="10"/>
        <v>0</v>
      </c>
      <c r="G143" s="237"/>
      <c r="H143" s="238"/>
      <c r="I143" s="110">
        <f t="shared" si="11"/>
        <v>0</v>
      </c>
      <c r="J143" s="237">
        <v>0</v>
      </c>
      <c r="K143" s="238"/>
      <c r="L143" s="110">
        <f t="shared" si="12"/>
        <v>0</v>
      </c>
      <c r="M143" s="121"/>
      <c r="N143" s="60"/>
      <c r="O143" s="110">
        <f t="shared" si="13"/>
        <v>0</v>
      </c>
      <c r="P143" s="213"/>
    </row>
    <row r="144" spans="1:16" ht="48" hidden="1" x14ac:dyDescent="0.25">
      <c r="A144" s="108">
        <v>2340</v>
      </c>
      <c r="B144" s="57" t="s">
        <v>138</v>
      </c>
      <c r="C144" s="311">
        <f t="shared" si="9"/>
        <v>0</v>
      </c>
      <c r="D144" s="288">
        <f>SUM(D145:D146)</f>
        <v>0</v>
      </c>
      <c r="E144" s="109">
        <f>SUM(E145:E146)</f>
        <v>0</v>
      </c>
      <c r="F144" s="145">
        <f t="shared" si="10"/>
        <v>0</v>
      </c>
      <c r="G144" s="288">
        <f>SUM(G145:G146)</f>
        <v>0</v>
      </c>
      <c r="H144" s="115">
        <f>SUM(H145:H146)</f>
        <v>0</v>
      </c>
      <c r="I144" s="110">
        <f t="shared" si="11"/>
        <v>0</v>
      </c>
      <c r="J144" s="288">
        <f>SUM(J145:J146)</f>
        <v>0</v>
      </c>
      <c r="K144" s="115">
        <f>SUM(K145:K146)</f>
        <v>0</v>
      </c>
      <c r="L144" s="110">
        <f t="shared" si="12"/>
        <v>0</v>
      </c>
      <c r="M144" s="131">
        <f>SUM(M145:M146)</f>
        <v>0</v>
      </c>
      <c r="N144" s="109">
        <f>SUM(N145:N146)</f>
        <v>0</v>
      </c>
      <c r="O144" s="110">
        <f t="shared" si="13"/>
        <v>0</v>
      </c>
      <c r="P144" s="213"/>
    </row>
    <row r="145" spans="1:16" hidden="1" x14ac:dyDescent="0.25">
      <c r="A145" s="36">
        <v>2341</v>
      </c>
      <c r="B145" s="57" t="s">
        <v>139</v>
      </c>
      <c r="C145" s="311">
        <f t="shared" si="9"/>
        <v>0</v>
      </c>
      <c r="D145" s="237">
        <v>0</v>
      </c>
      <c r="E145" s="60"/>
      <c r="F145" s="145">
        <f t="shared" si="10"/>
        <v>0</v>
      </c>
      <c r="G145" s="237"/>
      <c r="H145" s="238"/>
      <c r="I145" s="110">
        <f t="shared" si="11"/>
        <v>0</v>
      </c>
      <c r="J145" s="237">
        <v>0</v>
      </c>
      <c r="K145" s="238"/>
      <c r="L145" s="110">
        <f t="shared" si="12"/>
        <v>0</v>
      </c>
      <c r="M145" s="121"/>
      <c r="N145" s="60"/>
      <c r="O145" s="110">
        <f t="shared" si="13"/>
        <v>0</v>
      </c>
      <c r="P145" s="213"/>
    </row>
    <row r="146" spans="1:16" ht="24" hidden="1" x14ac:dyDescent="0.25">
      <c r="A146" s="36">
        <v>2344</v>
      </c>
      <c r="B146" s="57" t="s">
        <v>140</v>
      </c>
      <c r="C146" s="311">
        <f t="shared" si="9"/>
        <v>0</v>
      </c>
      <c r="D146" s="237">
        <v>0</v>
      </c>
      <c r="E146" s="60"/>
      <c r="F146" s="145">
        <f t="shared" si="10"/>
        <v>0</v>
      </c>
      <c r="G146" s="237"/>
      <c r="H146" s="238"/>
      <c r="I146" s="110">
        <f t="shared" si="11"/>
        <v>0</v>
      </c>
      <c r="J146" s="237">
        <v>0</v>
      </c>
      <c r="K146" s="238"/>
      <c r="L146" s="110">
        <f t="shared" si="12"/>
        <v>0</v>
      </c>
      <c r="M146" s="121"/>
      <c r="N146" s="60"/>
      <c r="O146" s="110">
        <f t="shared" si="13"/>
        <v>0</v>
      </c>
      <c r="P146" s="213"/>
    </row>
    <row r="147" spans="1:16" ht="24" hidden="1" x14ac:dyDescent="0.25">
      <c r="A147" s="105">
        <v>2350</v>
      </c>
      <c r="B147" s="78" t="s">
        <v>141</v>
      </c>
      <c r="C147" s="311">
        <f t="shared" si="9"/>
        <v>0</v>
      </c>
      <c r="D147" s="127">
        <f>SUM(D148:D153)</f>
        <v>0</v>
      </c>
      <c r="E147" s="106">
        <f>SUM(E148:E153)</f>
        <v>0</v>
      </c>
      <c r="F147" s="286">
        <f t="shared" si="10"/>
        <v>0</v>
      </c>
      <c r="G147" s="127">
        <f>SUM(G148:G153)</f>
        <v>0</v>
      </c>
      <c r="H147" s="172">
        <f>SUM(H148:H153)</f>
        <v>0</v>
      </c>
      <c r="I147" s="107">
        <f t="shared" si="11"/>
        <v>0</v>
      </c>
      <c r="J147" s="127">
        <f>SUM(J148:J153)</f>
        <v>0</v>
      </c>
      <c r="K147" s="172">
        <f>SUM(K148:K153)</f>
        <v>0</v>
      </c>
      <c r="L147" s="107">
        <f t="shared" si="12"/>
        <v>0</v>
      </c>
      <c r="M147" s="132">
        <f>SUM(M148:M153)</f>
        <v>0</v>
      </c>
      <c r="N147" s="106">
        <f>SUM(N148:N153)</f>
        <v>0</v>
      </c>
      <c r="O147" s="107">
        <f t="shared" si="13"/>
        <v>0</v>
      </c>
      <c r="P147" s="265"/>
    </row>
    <row r="148" spans="1:16" hidden="1" x14ac:dyDescent="0.25">
      <c r="A148" s="32">
        <v>2351</v>
      </c>
      <c r="B148" s="52" t="s">
        <v>142</v>
      </c>
      <c r="C148" s="311">
        <f t="shared" si="9"/>
        <v>0</v>
      </c>
      <c r="D148" s="231">
        <v>0</v>
      </c>
      <c r="E148" s="55"/>
      <c r="F148" s="287">
        <f t="shared" si="10"/>
        <v>0</v>
      </c>
      <c r="G148" s="231"/>
      <c r="H148" s="232"/>
      <c r="I148" s="114">
        <f t="shared" si="11"/>
        <v>0</v>
      </c>
      <c r="J148" s="231">
        <v>0</v>
      </c>
      <c r="K148" s="232"/>
      <c r="L148" s="114">
        <f t="shared" si="12"/>
        <v>0</v>
      </c>
      <c r="M148" s="179"/>
      <c r="N148" s="55"/>
      <c r="O148" s="114">
        <f t="shared" si="13"/>
        <v>0</v>
      </c>
      <c r="P148" s="208"/>
    </row>
    <row r="149" spans="1:16" hidden="1" x14ac:dyDescent="0.25">
      <c r="A149" s="36">
        <v>2352</v>
      </c>
      <c r="B149" s="57" t="s">
        <v>143</v>
      </c>
      <c r="C149" s="311">
        <f t="shared" si="9"/>
        <v>0</v>
      </c>
      <c r="D149" s="237">
        <v>0</v>
      </c>
      <c r="E149" s="60"/>
      <c r="F149" s="145">
        <f t="shared" si="10"/>
        <v>0</v>
      </c>
      <c r="G149" s="237"/>
      <c r="H149" s="238"/>
      <c r="I149" s="110">
        <f t="shared" si="11"/>
        <v>0</v>
      </c>
      <c r="J149" s="237">
        <v>0</v>
      </c>
      <c r="K149" s="238"/>
      <c r="L149" s="110">
        <f t="shared" si="12"/>
        <v>0</v>
      </c>
      <c r="M149" s="121"/>
      <c r="N149" s="60"/>
      <c r="O149" s="110">
        <f t="shared" si="13"/>
        <v>0</v>
      </c>
      <c r="P149" s="213"/>
    </row>
    <row r="150" spans="1:16" ht="24" hidden="1" x14ac:dyDescent="0.25">
      <c r="A150" s="36">
        <v>2353</v>
      </c>
      <c r="B150" s="57" t="s">
        <v>144</v>
      </c>
      <c r="C150" s="311">
        <f t="shared" si="9"/>
        <v>0</v>
      </c>
      <c r="D150" s="237">
        <v>0</v>
      </c>
      <c r="E150" s="60"/>
      <c r="F150" s="145">
        <f t="shared" si="10"/>
        <v>0</v>
      </c>
      <c r="G150" s="237"/>
      <c r="H150" s="238"/>
      <c r="I150" s="110">
        <f t="shared" si="11"/>
        <v>0</v>
      </c>
      <c r="J150" s="237">
        <v>0</v>
      </c>
      <c r="K150" s="238"/>
      <c r="L150" s="110">
        <f t="shared" si="12"/>
        <v>0</v>
      </c>
      <c r="M150" s="121"/>
      <c r="N150" s="60"/>
      <c r="O150" s="110">
        <f t="shared" si="13"/>
        <v>0</v>
      </c>
      <c r="P150" s="213"/>
    </row>
    <row r="151" spans="1:16" ht="24" hidden="1" x14ac:dyDescent="0.25">
      <c r="A151" s="36">
        <v>2354</v>
      </c>
      <c r="B151" s="57" t="s">
        <v>145</v>
      </c>
      <c r="C151" s="311">
        <f t="shared" si="9"/>
        <v>0</v>
      </c>
      <c r="D151" s="237">
        <v>0</v>
      </c>
      <c r="E151" s="60"/>
      <c r="F151" s="145">
        <f t="shared" si="10"/>
        <v>0</v>
      </c>
      <c r="G151" s="237"/>
      <c r="H151" s="238"/>
      <c r="I151" s="110">
        <f t="shared" si="11"/>
        <v>0</v>
      </c>
      <c r="J151" s="237">
        <v>0</v>
      </c>
      <c r="K151" s="238"/>
      <c r="L151" s="110">
        <f t="shared" si="12"/>
        <v>0</v>
      </c>
      <c r="M151" s="121"/>
      <c r="N151" s="60"/>
      <c r="O151" s="110">
        <f t="shared" si="13"/>
        <v>0</v>
      </c>
      <c r="P151" s="213"/>
    </row>
    <row r="152" spans="1:16" ht="24" hidden="1" x14ac:dyDescent="0.25">
      <c r="A152" s="36">
        <v>2355</v>
      </c>
      <c r="B152" s="57" t="s">
        <v>146</v>
      </c>
      <c r="C152" s="311">
        <f t="shared" si="9"/>
        <v>0</v>
      </c>
      <c r="D152" s="237">
        <v>0</v>
      </c>
      <c r="E152" s="60"/>
      <c r="F152" s="145">
        <f t="shared" si="10"/>
        <v>0</v>
      </c>
      <c r="G152" s="237"/>
      <c r="H152" s="238"/>
      <c r="I152" s="110">
        <f t="shared" si="11"/>
        <v>0</v>
      </c>
      <c r="J152" s="237">
        <v>0</v>
      </c>
      <c r="K152" s="238"/>
      <c r="L152" s="110">
        <f t="shared" si="12"/>
        <v>0</v>
      </c>
      <c r="M152" s="121"/>
      <c r="N152" s="60"/>
      <c r="O152" s="110">
        <f t="shared" si="13"/>
        <v>0</v>
      </c>
      <c r="P152" s="213"/>
    </row>
    <row r="153" spans="1:16" ht="24" hidden="1" x14ac:dyDescent="0.25">
      <c r="A153" s="36">
        <v>2359</v>
      </c>
      <c r="B153" s="57" t="s">
        <v>147</v>
      </c>
      <c r="C153" s="311">
        <f t="shared" si="9"/>
        <v>0</v>
      </c>
      <c r="D153" s="237">
        <v>0</v>
      </c>
      <c r="E153" s="60"/>
      <c r="F153" s="145">
        <f t="shared" si="10"/>
        <v>0</v>
      </c>
      <c r="G153" s="237"/>
      <c r="H153" s="238"/>
      <c r="I153" s="110">
        <f t="shared" si="11"/>
        <v>0</v>
      </c>
      <c r="J153" s="237">
        <v>0</v>
      </c>
      <c r="K153" s="238"/>
      <c r="L153" s="110">
        <f t="shared" si="12"/>
        <v>0</v>
      </c>
      <c r="M153" s="121"/>
      <c r="N153" s="60"/>
      <c r="O153" s="110">
        <f t="shared" si="13"/>
        <v>0</v>
      </c>
      <c r="P153" s="213"/>
    </row>
    <row r="154" spans="1:16" ht="24" hidden="1" x14ac:dyDescent="0.25">
      <c r="A154" s="108">
        <v>2360</v>
      </c>
      <c r="B154" s="57" t="s">
        <v>148</v>
      </c>
      <c r="C154" s="311">
        <f t="shared" si="9"/>
        <v>0</v>
      </c>
      <c r="D154" s="288">
        <f>SUM(D155:D161)</f>
        <v>0</v>
      </c>
      <c r="E154" s="109">
        <f>SUM(E155:E161)</f>
        <v>0</v>
      </c>
      <c r="F154" s="145">
        <f t="shared" si="10"/>
        <v>0</v>
      </c>
      <c r="G154" s="288">
        <f>SUM(G155:G161)</f>
        <v>0</v>
      </c>
      <c r="H154" s="115">
        <f>SUM(H155:H161)</f>
        <v>0</v>
      </c>
      <c r="I154" s="110">
        <f t="shared" si="11"/>
        <v>0</v>
      </c>
      <c r="J154" s="288">
        <f>SUM(J155:J161)</f>
        <v>0</v>
      </c>
      <c r="K154" s="115">
        <f>SUM(K155:K161)</f>
        <v>0</v>
      </c>
      <c r="L154" s="110">
        <f t="shared" si="12"/>
        <v>0</v>
      </c>
      <c r="M154" s="131">
        <f>SUM(M155:M161)</f>
        <v>0</v>
      </c>
      <c r="N154" s="109">
        <f>SUM(N155:N161)</f>
        <v>0</v>
      </c>
      <c r="O154" s="110">
        <f t="shared" si="13"/>
        <v>0</v>
      </c>
      <c r="P154" s="213"/>
    </row>
    <row r="155" spans="1:16" hidden="1" x14ac:dyDescent="0.25">
      <c r="A155" s="35">
        <v>2361</v>
      </c>
      <c r="B155" s="57" t="s">
        <v>149</v>
      </c>
      <c r="C155" s="311">
        <f t="shared" si="9"/>
        <v>0</v>
      </c>
      <c r="D155" s="237">
        <v>0</v>
      </c>
      <c r="E155" s="60"/>
      <c r="F155" s="145">
        <f t="shared" si="10"/>
        <v>0</v>
      </c>
      <c r="G155" s="237"/>
      <c r="H155" s="238"/>
      <c r="I155" s="110">
        <f t="shared" si="11"/>
        <v>0</v>
      </c>
      <c r="J155" s="237">
        <v>0</v>
      </c>
      <c r="K155" s="238"/>
      <c r="L155" s="110">
        <f t="shared" si="12"/>
        <v>0</v>
      </c>
      <c r="M155" s="121"/>
      <c r="N155" s="60"/>
      <c r="O155" s="110">
        <f t="shared" si="13"/>
        <v>0</v>
      </c>
      <c r="P155" s="213"/>
    </row>
    <row r="156" spans="1:16" ht="24" hidden="1" x14ac:dyDescent="0.25">
      <c r="A156" s="35">
        <v>2362</v>
      </c>
      <c r="B156" s="57" t="s">
        <v>150</v>
      </c>
      <c r="C156" s="311">
        <f t="shared" si="9"/>
        <v>0</v>
      </c>
      <c r="D156" s="237">
        <v>0</v>
      </c>
      <c r="E156" s="60"/>
      <c r="F156" s="145">
        <f t="shared" si="10"/>
        <v>0</v>
      </c>
      <c r="G156" s="237"/>
      <c r="H156" s="238"/>
      <c r="I156" s="110">
        <f t="shared" si="11"/>
        <v>0</v>
      </c>
      <c r="J156" s="237">
        <v>0</v>
      </c>
      <c r="K156" s="238"/>
      <c r="L156" s="110">
        <f t="shared" si="12"/>
        <v>0</v>
      </c>
      <c r="M156" s="121"/>
      <c r="N156" s="60"/>
      <c r="O156" s="110">
        <f t="shared" si="13"/>
        <v>0</v>
      </c>
      <c r="P156" s="213"/>
    </row>
    <row r="157" spans="1:16" hidden="1" x14ac:dyDescent="0.25">
      <c r="A157" s="35">
        <v>2363</v>
      </c>
      <c r="B157" s="57" t="s">
        <v>151</v>
      </c>
      <c r="C157" s="311">
        <f t="shared" si="9"/>
        <v>0</v>
      </c>
      <c r="D157" s="237">
        <v>0</v>
      </c>
      <c r="E157" s="60"/>
      <c r="F157" s="145">
        <f t="shared" si="10"/>
        <v>0</v>
      </c>
      <c r="G157" s="237"/>
      <c r="H157" s="238"/>
      <c r="I157" s="110">
        <f t="shared" si="11"/>
        <v>0</v>
      </c>
      <c r="J157" s="237">
        <v>0</v>
      </c>
      <c r="K157" s="238"/>
      <c r="L157" s="110">
        <f t="shared" si="12"/>
        <v>0</v>
      </c>
      <c r="M157" s="121"/>
      <c r="N157" s="60"/>
      <c r="O157" s="110">
        <f t="shared" si="13"/>
        <v>0</v>
      </c>
      <c r="P157" s="213"/>
    </row>
    <row r="158" spans="1:16" hidden="1" x14ac:dyDescent="0.25">
      <c r="A158" s="35">
        <v>2364</v>
      </c>
      <c r="B158" s="57" t="s">
        <v>152</v>
      </c>
      <c r="C158" s="311">
        <f t="shared" si="9"/>
        <v>0</v>
      </c>
      <c r="D158" s="237">
        <v>0</v>
      </c>
      <c r="E158" s="60"/>
      <c r="F158" s="145">
        <f t="shared" si="10"/>
        <v>0</v>
      </c>
      <c r="G158" s="237"/>
      <c r="H158" s="238"/>
      <c r="I158" s="110">
        <f t="shared" si="11"/>
        <v>0</v>
      </c>
      <c r="J158" s="237">
        <v>0</v>
      </c>
      <c r="K158" s="238"/>
      <c r="L158" s="110">
        <f t="shared" si="12"/>
        <v>0</v>
      </c>
      <c r="M158" s="121"/>
      <c r="N158" s="60"/>
      <c r="O158" s="110">
        <f t="shared" si="13"/>
        <v>0</v>
      </c>
      <c r="P158" s="213"/>
    </row>
    <row r="159" spans="1:16" hidden="1" x14ac:dyDescent="0.25">
      <c r="A159" s="35">
        <v>2365</v>
      </c>
      <c r="B159" s="57" t="s">
        <v>153</v>
      </c>
      <c r="C159" s="311">
        <f t="shared" si="9"/>
        <v>0</v>
      </c>
      <c r="D159" s="237">
        <v>0</v>
      </c>
      <c r="E159" s="60"/>
      <c r="F159" s="145">
        <f t="shared" si="10"/>
        <v>0</v>
      </c>
      <c r="G159" s="237"/>
      <c r="H159" s="238"/>
      <c r="I159" s="110">
        <f t="shared" si="11"/>
        <v>0</v>
      </c>
      <c r="J159" s="237">
        <v>0</v>
      </c>
      <c r="K159" s="238"/>
      <c r="L159" s="110">
        <f t="shared" si="12"/>
        <v>0</v>
      </c>
      <c r="M159" s="121"/>
      <c r="N159" s="60"/>
      <c r="O159" s="110">
        <f t="shared" si="13"/>
        <v>0</v>
      </c>
      <c r="P159" s="213"/>
    </row>
    <row r="160" spans="1:16" ht="36" hidden="1" x14ac:dyDescent="0.25">
      <c r="A160" s="35">
        <v>2366</v>
      </c>
      <c r="B160" s="57" t="s">
        <v>154</v>
      </c>
      <c r="C160" s="311">
        <f t="shared" si="9"/>
        <v>0</v>
      </c>
      <c r="D160" s="237">
        <v>0</v>
      </c>
      <c r="E160" s="60"/>
      <c r="F160" s="145">
        <f t="shared" si="10"/>
        <v>0</v>
      </c>
      <c r="G160" s="237"/>
      <c r="H160" s="238"/>
      <c r="I160" s="110">
        <f t="shared" si="11"/>
        <v>0</v>
      </c>
      <c r="J160" s="237">
        <v>0</v>
      </c>
      <c r="K160" s="238"/>
      <c r="L160" s="110">
        <f t="shared" si="12"/>
        <v>0</v>
      </c>
      <c r="M160" s="121"/>
      <c r="N160" s="60"/>
      <c r="O160" s="110">
        <f t="shared" si="13"/>
        <v>0</v>
      </c>
      <c r="P160" s="213"/>
    </row>
    <row r="161" spans="1:16" ht="48" hidden="1" x14ac:dyDescent="0.25">
      <c r="A161" s="35">
        <v>2369</v>
      </c>
      <c r="B161" s="57" t="s">
        <v>155</v>
      </c>
      <c r="C161" s="311">
        <f t="shared" si="9"/>
        <v>0</v>
      </c>
      <c r="D161" s="237">
        <v>0</v>
      </c>
      <c r="E161" s="60"/>
      <c r="F161" s="145">
        <f t="shared" si="10"/>
        <v>0</v>
      </c>
      <c r="G161" s="237"/>
      <c r="H161" s="238"/>
      <c r="I161" s="110">
        <f t="shared" si="11"/>
        <v>0</v>
      </c>
      <c r="J161" s="237">
        <v>0</v>
      </c>
      <c r="K161" s="238"/>
      <c r="L161" s="110">
        <f t="shared" si="12"/>
        <v>0</v>
      </c>
      <c r="M161" s="121"/>
      <c r="N161" s="60"/>
      <c r="O161" s="110">
        <f t="shared" si="13"/>
        <v>0</v>
      </c>
      <c r="P161" s="213"/>
    </row>
    <row r="162" spans="1:16" hidden="1" x14ac:dyDescent="0.25">
      <c r="A162" s="105">
        <v>2370</v>
      </c>
      <c r="B162" s="78" t="s">
        <v>156</v>
      </c>
      <c r="C162" s="311">
        <f t="shared" si="9"/>
        <v>0</v>
      </c>
      <c r="D162" s="289">
        <v>0</v>
      </c>
      <c r="E162" s="111"/>
      <c r="F162" s="286">
        <f t="shared" si="10"/>
        <v>0</v>
      </c>
      <c r="G162" s="289"/>
      <c r="H162" s="290"/>
      <c r="I162" s="107">
        <f t="shared" si="11"/>
        <v>0</v>
      </c>
      <c r="J162" s="289">
        <v>0</v>
      </c>
      <c r="K162" s="290"/>
      <c r="L162" s="107">
        <f t="shared" si="12"/>
        <v>0</v>
      </c>
      <c r="M162" s="181"/>
      <c r="N162" s="111"/>
      <c r="O162" s="107">
        <f t="shared" si="13"/>
        <v>0</v>
      </c>
      <c r="P162" s="265"/>
    </row>
    <row r="163" spans="1:16" hidden="1" x14ac:dyDescent="0.25">
      <c r="A163" s="105">
        <v>2380</v>
      </c>
      <c r="B163" s="78" t="s">
        <v>157</v>
      </c>
      <c r="C163" s="311">
        <f t="shared" si="9"/>
        <v>0</v>
      </c>
      <c r="D163" s="127">
        <f>SUM(D164:D165)</f>
        <v>0</v>
      </c>
      <c r="E163" s="106">
        <f>SUM(E164:E165)</f>
        <v>0</v>
      </c>
      <c r="F163" s="286">
        <f t="shared" si="10"/>
        <v>0</v>
      </c>
      <c r="G163" s="127">
        <f>SUM(G164:G165)</f>
        <v>0</v>
      </c>
      <c r="H163" s="172">
        <f>SUM(H164:H165)</f>
        <v>0</v>
      </c>
      <c r="I163" s="107">
        <f t="shared" si="11"/>
        <v>0</v>
      </c>
      <c r="J163" s="127">
        <f>SUM(J164:J165)</f>
        <v>0</v>
      </c>
      <c r="K163" s="172">
        <f>SUM(K164:K165)</f>
        <v>0</v>
      </c>
      <c r="L163" s="107">
        <f t="shared" si="12"/>
        <v>0</v>
      </c>
      <c r="M163" s="132">
        <f>SUM(M164:M165)</f>
        <v>0</v>
      </c>
      <c r="N163" s="106">
        <f>SUM(N164:N165)</f>
        <v>0</v>
      </c>
      <c r="O163" s="107">
        <f t="shared" si="13"/>
        <v>0</v>
      </c>
      <c r="P163" s="265"/>
    </row>
    <row r="164" spans="1:16" hidden="1" x14ac:dyDescent="0.25">
      <c r="A164" s="31">
        <v>2381</v>
      </c>
      <c r="B164" s="52" t="s">
        <v>158</v>
      </c>
      <c r="C164" s="311">
        <f t="shared" si="9"/>
        <v>0</v>
      </c>
      <c r="D164" s="231">
        <v>0</v>
      </c>
      <c r="E164" s="55"/>
      <c r="F164" s="287">
        <f t="shared" si="10"/>
        <v>0</v>
      </c>
      <c r="G164" s="231"/>
      <c r="H164" s="232"/>
      <c r="I164" s="114">
        <f t="shared" si="11"/>
        <v>0</v>
      </c>
      <c r="J164" s="231">
        <v>0</v>
      </c>
      <c r="K164" s="232"/>
      <c r="L164" s="114">
        <f t="shared" si="12"/>
        <v>0</v>
      </c>
      <c r="M164" s="179"/>
      <c r="N164" s="55"/>
      <c r="O164" s="114">
        <f t="shared" si="13"/>
        <v>0</v>
      </c>
      <c r="P164" s="208"/>
    </row>
    <row r="165" spans="1:16" ht="24" hidden="1" x14ac:dyDescent="0.25">
      <c r="A165" s="35">
        <v>2389</v>
      </c>
      <c r="B165" s="57" t="s">
        <v>159</v>
      </c>
      <c r="C165" s="311">
        <f t="shared" si="9"/>
        <v>0</v>
      </c>
      <c r="D165" s="237">
        <v>0</v>
      </c>
      <c r="E165" s="60"/>
      <c r="F165" s="145">
        <f t="shared" si="10"/>
        <v>0</v>
      </c>
      <c r="G165" s="237"/>
      <c r="H165" s="238"/>
      <c r="I165" s="110">
        <f t="shared" si="11"/>
        <v>0</v>
      </c>
      <c r="J165" s="237">
        <v>0</v>
      </c>
      <c r="K165" s="238"/>
      <c r="L165" s="110">
        <f t="shared" si="12"/>
        <v>0</v>
      </c>
      <c r="M165" s="121"/>
      <c r="N165" s="60"/>
      <c r="O165" s="110">
        <f t="shared" si="13"/>
        <v>0</v>
      </c>
      <c r="P165" s="213"/>
    </row>
    <row r="166" spans="1:16" hidden="1" x14ac:dyDescent="0.25">
      <c r="A166" s="105">
        <v>2390</v>
      </c>
      <c r="B166" s="78" t="s">
        <v>160</v>
      </c>
      <c r="C166" s="311">
        <f t="shared" si="9"/>
        <v>0</v>
      </c>
      <c r="D166" s="289">
        <v>0</v>
      </c>
      <c r="E166" s="111"/>
      <c r="F166" s="286">
        <f t="shared" si="10"/>
        <v>0</v>
      </c>
      <c r="G166" s="289"/>
      <c r="H166" s="290"/>
      <c r="I166" s="107">
        <f t="shared" si="11"/>
        <v>0</v>
      </c>
      <c r="J166" s="289">
        <v>0</v>
      </c>
      <c r="K166" s="290"/>
      <c r="L166" s="107">
        <f t="shared" si="12"/>
        <v>0</v>
      </c>
      <c r="M166" s="181"/>
      <c r="N166" s="111"/>
      <c r="O166" s="107">
        <f t="shared" si="13"/>
        <v>0</v>
      </c>
      <c r="P166" s="265"/>
    </row>
    <row r="167" spans="1:16" hidden="1" x14ac:dyDescent="0.25">
      <c r="A167" s="44">
        <v>2400</v>
      </c>
      <c r="B167" s="103" t="s">
        <v>161</v>
      </c>
      <c r="C167" s="375">
        <f t="shared" si="9"/>
        <v>0</v>
      </c>
      <c r="D167" s="296">
        <v>0</v>
      </c>
      <c r="E167" s="116"/>
      <c r="F167" s="283">
        <f t="shared" si="10"/>
        <v>0</v>
      </c>
      <c r="G167" s="296"/>
      <c r="H167" s="297"/>
      <c r="I167" s="112">
        <f t="shared" si="11"/>
        <v>0</v>
      </c>
      <c r="J167" s="296">
        <v>0</v>
      </c>
      <c r="K167" s="297"/>
      <c r="L167" s="112">
        <f t="shared" si="12"/>
        <v>0</v>
      </c>
      <c r="M167" s="182"/>
      <c r="N167" s="116"/>
      <c r="O167" s="112">
        <f t="shared" si="13"/>
        <v>0</v>
      </c>
      <c r="P167" s="225"/>
    </row>
    <row r="168" spans="1:16" ht="24" hidden="1" x14ac:dyDescent="0.25">
      <c r="A168" s="44">
        <v>2500</v>
      </c>
      <c r="B168" s="103" t="s">
        <v>162</v>
      </c>
      <c r="C168" s="375">
        <f t="shared" si="9"/>
        <v>0</v>
      </c>
      <c r="D168" s="227">
        <f>SUM(D169,D174)</f>
        <v>0</v>
      </c>
      <c r="E168" s="50">
        <f>SUM(E169,E174)</f>
        <v>0</v>
      </c>
      <c r="F168" s="283">
        <f t="shared" si="10"/>
        <v>0</v>
      </c>
      <c r="G168" s="227">
        <f>SUM(G169,G174)</f>
        <v>0</v>
      </c>
      <c r="H168" s="104">
        <f t="shared" ref="H168" si="17">SUM(H169,H174)</f>
        <v>0</v>
      </c>
      <c r="I168" s="112">
        <f t="shared" si="11"/>
        <v>0</v>
      </c>
      <c r="J168" s="227">
        <f>SUM(J169,J174)</f>
        <v>0</v>
      </c>
      <c r="K168" s="104">
        <f t="shared" ref="K168" si="18">SUM(K169,K174)</f>
        <v>0</v>
      </c>
      <c r="L168" s="112">
        <f t="shared" si="12"/>
        <v>0</v>
      </c>
      <c r="M168" s="134">
        <f t="shared" ref="M168:N168" si="19">SUM(M169,M174)</f>
        <v>0</v>
      </c>
      <c r="N168" s="126">
        <f t="shared" si="19"/>
        <v>0</v>
      </c>
      <c r="O168" s="284">
        <f t="shared" si="13"/>
        <v>0</v>
      </c>
      <c r="P168" s="285"/>
    </row>
    <row r="169" spans="1:16" hidden="1" x14ac:dyDescent="0.25">
      <c r="A169" s="164">
        <v>2510</v>
      </c>
      <c r="B169" s="52" t="s">
        <v>163</v>
      </c>
      <c r="C169" s="376">
        <f t="shared" si="9"/>
        <v>0</v>
      </c>
      <c r="D169" s="291">
        <f>SUM(D170:D173)</f>
        <v>0</v>
      </c>
      <c r="E169" s="113">
        <f>SUM(E170:E173)</f>
        <v>0</v>
      </c>
      <c r="F169" s="287">
        <f t="shared" si="10"/>
        <v>0</v>
      </c>
      <c r="G169" s="291">
        <f>SUM(G170:G173)</f>
        <v>0</v>
      </c>
      <c r="H169" s="292">
        <f t="shared" ref="H169" si="20">SUM(H170:H173)</f>
        <v>0</v>
      </c>
      <c r="I169" s="114">
        <f t="shared" si="11"/>
        <v>0</v>
      </c>
      <c r="J169" s="291">
        <f>SUM(J170:J173)</f>
        <v>0</v>
      </c>
      <c r="K169" s="292">
        <f t="shared" ref="K169" si="21">SUM(K170:K173)</f>
        <v>0</v>
      </c>
      <c r="L169" s="114">
        <f t="shared" si="12"/>
        <v>0</v>
      </c>
      <c r="M169" s="168">
        <f t="shared" ref="M169:N169" si="22">SUM(M170:M173)</f>
        <v>0</v>
      </c>
      <c r="N169" s="298">
        <f t="shared" si="22"/>
        <v>0</v>
      </c>
      <c r="O169" s="244">
        <f t="shared" si="13"/>
        <v>0</v>
      </c>
      <c r="P169" s="246"/>
    </row>
    <row r="170" spans="1:16" ht="24" hidden="1" x14ac:dyDescent="0.25">
      <c r="A170" s="36">
        <v>2512</v>
      </c>
      <c r="B170" s="57" t="s">
        <v>164</v>
      </c>
      <c r="C170" s="311">
        <f t="shared" si="9"/>
        <v>0</v>
      </c>
      <c r="D170" s="237">
        <v>0</v>
      </c>
      <c r="E170" s="60"/>
      <c r="F170" s="145">
        <f t="shared" si="10"/>
        <v>0</v>
      </c>
      <c r="G170" s="237"/>
      <c r="H170" s="238"/>
      <c r="I170" s="110">
        <f t="shared" si="11"/>
        <v>0</v>
      </c>
      <c r="J170" s="237"/>
      <c r="K170" s="238"/>
      <c r="L170" s="110">
        <f t="shared" si="12"/>
        <v>0</v>
      </c>
      <c r="M170" s="121"/>
      <c r="N170" s="60"/>
      <c r="O170" s="110">
        <f t="shared" si="13"/>
        <v>0</v>
      </c>
      <c r="P170" s="213"/>
    </row>
    <row r="171" spans="1:16" ht="36" hidden="1" x14ac:dyDescent="0.25">
      <c r="A171" s="36">
        <v>2513</v>
      </c>
      <c r="B171" s="57" t="s">
        <v>165</v>
      </c>
      <c r="C171" s="311">
        <f t="shared" si="9"/>
        <v>0</v>
      </c>
      <c r="D171" s="237">
        <v>0</v>
      </c>
      <c r="E171" s="60"/>
      <c r="F171" s="145">
        <f t="shared" si="10"/>
        <v>0</v>
      </c>
      <c r="G171" s="237"/>
      <c r="H171" s="238"/>
      <c r="I171" s="110">
        <f t="shared" si="11"/>
        <v>0</v>
      </c>
      <c r="J171" s="237">
        <v>0</v>
      </c>
      <c r="K171" s="238"/>
      <c r="L171" s="110">
        <f t="shared" si="12"/>
        <v>0</v>
      </c>
      <c r="M171" s="121"/>
      <c r="N171" s="60"/>
      <c r="O171" s="110">
        <f t="shared" si="13"/>
        <v>0</v>
      </c>
      <c r="P171" s="213"/>
    </row>
    <row r="172" spans="1:16" ht="24" hidden="1" x14ac:dyDescent="0.25">
      <c r="A172" s="36">
        <v>2515</v>
      </c>
      <c r="B172" s="57" t="s">
        <v>166</v>
      </c>
      <c r="C172" s="311">
        <f t="shared" si="9"/>
        <v>0</v>
      </c>
      <c r="D172" s="237">
        <v>0</v>
      </c>
      <c r="E172" s="60"/>
      <c r="F172" s="145">
        <f t="shared" si="10"/>
        <v>0</v>
      </c>
      <c r="G172" s="237"/>
      <c r="H172" s="238"/>
      <c r="I172" s="110">
        <f t="shared" si="11"/>
        <v>0</v>
      </c>
      <c r="J172" s="237">
        <v>0</v>
      </c>
      <c r="K172" s="238"/>
      <c r="L172" s="110">
        <f t="shared" si="12"/>
        <v>0</v>
      </c>
      <c r="M172" s="121"/>
      <c r="N172" s="60"/>
      <c r="O172" s="110">
        <f t="shared" si="13"/>
        <v>0</v>
      </c>
      <c r="P172" s="213"/>
    </row>
    <row r="173" spans="1:16" ht="24" hidden="1" x14ac:dyDescent="0.25">
      <c r="A173" s="36">
        <v>2519</v>
      </c>
      <c r="B173" s="57" t="s">
        <v>167</v>
      </c>
      <c r="C173" s="311">
        <f t="shared" si="9"/>
        <v>0</v>
      </c>
      <c r="D173" s="237">
        <v>0</v>
      </c>
      <c r="E173" s="60"/>
      <c r="F173" s="145">
        <f t="shared" si="10"/>
        <v>0</v>
      </c>
      <c r="G173" s="237"/>
      <c r="H173" s="238"/>
      <c r="I173" s="110">
        <f t="shared" si="11"/>
        <v>0</v>
      </c>
      <c r="J173" s="237">
        <v>0</v>
      </c>
      <c r="K173" s="238"/>
      <c r="L173" s="110">
        <f t="shared" si="12"/>
        <v>0</v>
      </c>
      <c r="M173" s="121"/>
      <c r="N173" s="60"/>
      <c r="O173" s="110">
        <f t="shared" si="13"/>
        <v>0</v>
      </c>
      <c r="P173" s="213"/>
    </row>
    <row r="174" spans="1:16" ht="24" hidden="1" x14ac:dyDescent="0.25">
      <c r="A174" s="108">
        <v>2520</v>
      </c>
      <c r="B174" s="57" t="s">
        <v>168</v>
      </c>
      <c r="C174" s="311">
        <f t="shared" si="9"/>
        <v>0</v>
      </c>
      <c r="D174" s="237">
        <v>0</v>
      </c>
      <c r="E174" s="60"/>
      <c r="F174" s="145">
        <f t="shared" si="10"/>
        <v>0</v>
      </c>
      <c r="G174" s="237"/>
      <c r="H174" s="238"/>
      <c r="I174" s="110">
        <f t="shared" si="11"/>
        <v>0</v>
      </c>
      <c r="J174" s="237">
        <v>0</v>
      </c>
      <c r="K174" s="238"/>
      <c r="L174" s="110">
        <f t="shared" si="12"/>
        <v>0</v>
      </c>
      <c r="M174" s="121"/>
      <c r="N174" s="60"/>
      <c r="O174" s="110">
        <f t="shared" si="13"/>
        <v>0</v>
      </c>
      <c r="P174" s="213"/>
    </row>
    <row r="175" spans="1:16" s="117" customFormat="1" ht="48" hidden="1" x14ac:dyDescent="0.25">
      <c r="A175" s="17">
        <v>2800</v>
      </c>
      <c r="B175" s="52" t="s">
        <v>169</v>
      </c>
      <c r="C175" s="376">
        <f t="shared" si="9"/>
        <v>0</v>
      </c>
      <c r="D175" s="204">
        <v>0</v>
      </c>
      <c r="E175" s="34"/>
      <c r="F175" s="205">
        <f t="shared" si="10"/>
        <v>0</v>
      </c>
      <c r="G175" s="204"/>
      <c r="H175" s="206"/>
      <c r="I175" s="207">
        <f t="shared" si="11"/>
        <v>0</v>
      </c>
      <c r="J175" s="204">
        <v>0</v>
      </c>
      <c r="K175" s="206"/>
      <c r="L175" s="207">
        <f t="shared" si="12"/>
        <v>0</v>
      </c>
      <c r="M175" s="175"/>
      <c r="N175" s="34"/>
      <c r="O175" s="207">
        <f t="shared" si="13"/>
        <v>0</v>
      </c>
      <c r="P175" s="208"/>
    </row>
    <row r="176" spans="1:16" hidden="1" x14ac:dyDescent="0.25">
      <c r="A176" s="99">
        <v>3000</v>
      </c>
      <c r="B176" s="99" t="s">
        <v>170</v>
      </c>
      <c r="C176" s="385">
        <f t="shared" si="9"/>
        <v>0</v>
      </c>
      <c r="D176" s="280">
        <f>SUM(D177,D187)</f>
        <v>0</v>
      </c>
      <c r="E176" s="101">
        <f>SUM(E177,E187)</f>
        <v>0</v>
      </c>
      <c r="F176" s="281">
        <f t="shared" si="10"/>
        <v>0</v>
      </c>
      <c r="G176" s="280">
        <f>SUM(G177,G187)</f>
        <v>0</v>
      </c>
      <c r="H176" s="282">
        <f>SUM(H177,H187)</f>
        <v>0</v>
      </c>
      <c r="I176" s="102">
        <f t="shared" si="11"/>
        <v>0</v>
      </c>
      <c r="J176" s="280">
        <f>SUM(J177,J187)</f>
        <v>0</v>
      </c>
      <c r="K176" s="282">
        <f>SUM(K177,K187)</f>
        <v>0</v>
      </c>
      <c r="L176" s="102">
        <f t="shared" si="12"/>
        <v>0</v>
      </c>
      <c r="M176" s="133">
        <f>SUM(M177,M187)</f>
        <v>0</v>
      </c>
      <c r="N176" s="101">
        <f>SUM(N177,N187)</f>
        <v>0</v>
      </c>
      <c r="O176" s="102">
        <f t="shared" si="13"/>
        <v>0</v>
      </c>
      <c r="P176" s="366"/>
    </row>
    <row r="177" spans="1:16" ht="24" hidden="1" x14ac:dyDescent="0.25">
      <c r="A177" s="44">
        <v>3200</v>
      </c>
      <c r="B177" s="118" t="s">
        <v>171</v>
      </c>
      <c r="C177" s="375">
        <f t="shared" si="9"/>
        <v>0</v>
      </c>
      <c r="D177" s="227">
        <f>SUM(D178,D182)</f>
        <v>0</v>
      </c>
      <c r="E177" s="50">
        <f>SUM(E178,E182)</f>
        <v>0</v>
      </c>
      <c r="F177" s="283">
        <f t="shared" si="10"/>
        <v>0</v>
      </c>
      <c r="G177" s="227">
        <f>SUM(G178,G182)</f>
        <v>0</v>
      </c>
      <c r="H177" s="104">
        <f t="shared" ref="H177" si="23">SUM(H178,H182)</f>
        <v>0</v>
      </c>
      <c r="I177" s="112">
        <f t="shared" si="11"/>
        <v>0</v>
      </c>
      <c r="J177" s="227">
        <f>SUM(J178,J182)</f>
        <v>0</v>
      </c>
      <c r="K177" s="104">
        <f t="shared" ref="K177" si="24">SUM(K178,K182)</f>
        <v>0</v>
      </c>
      <c r="L177" s="112">
        <f t="shared" si="12"/>
        <v>0</v>
      </c>
      <c r="M177" s="134">
        <f t="shared" ref="M177:N177" si="25">SUM(M178,M182)</f>
        <v>0</v>
      </c>
      <c r="N177" s="126">
        <f t="shared" si="25"/>
        <v>0</v>
      </c>
      <c r="O177" s="284">
        <f t="shared" si="13"/>
        <v>0</v>
      </c>
      <c r="P177" s="285"/>
    </row>
    <row r="178" spans="1:16" ht="36" hidden="1" x14ac:dyDescent="0.25">
      <c r="A178" s="164">
        <v>3260</v>
      </c>
      <c r="B178" s="52" t="s">
        <v>172</v>
      </c>
      <c r="C178" s="376">
        <f t="shared" si="9"/>
        <v>0</v>
      </c>
      <c r="D178" s="291">
        <f>SUM(D179:D181)</f>
        <v>0</v>
      </c>
      <c r="E178" s="113">
        <f>SUM(E179:E181)</f>
        <v>0</v>
      </c>
      <c r="F178" s="287">
        <f t="shared" si="10"/>
        <v>0</v>
      </c>
      <c r="G178" s="291">
        <f>SUM(G179:G181)</f>
        <v>0</v>
      </c>
      <c r="H178" s="292">
        <f>SUM(H179:H181)</f>
        <v>0</v>
      </c>
      <c r="I178" s="114">
        <f t="shared" si="11"/>
        <v>0</v>
      </c>
      <c r="J178" s="291">
        <f>SUM(J179:J181)</f>
        <v>0</v>
      </c>
      <c r="K178" s="292">
        <f>SUM(K179:K181)</f>
        <v>0</v>
      </c>
      <c r="L178" s="114">
        <f t="shared" si="12"/>
        <v>0</v>
      </c>
      <c r="M178" s="135">
        <f>SUM(M179:M181)</f>
        <v>0</v>
      </c>
      <c r="N178" s="113">
        <f>SUM(N179:N181)</f>
        <v>0</v>
      </c>
      <c r="O178" s="114">
        <f t="shared" si="13"/>
        <v>0</v>
      </c>
      <c r="P178" s="208"/>
    </row>
    <row r="179" spans="1:16" ht="24" hidden="1" x14ac:dyDescent="0.25">
      <c r="A179" s="36">
        <v>3261</v>
      </c>
      <c r="B179" s="57" t="s">
        <v>173</v>
      </c>
      <c r="C179" s="311">
        <f t="shared" si="9"/>
        <v>0</v>
      </c>
      <c r="D179" s="237">
        <v>0</v>
      </c>
      <c r="E179" s="60"/>
      <c r="F179" s="145">
        <f t="shared" si="10"/>
        <v>0</v>
      </c>
      <c r="G179" s="237"/>
      <c r="H179" s="238"/>
      <c r="I179" s="110">
        <f t="shared" si="11"/>
        <v>0</v>
      </c>
      <c r="J179" s="237">
        <v>0</v>
      </c>
      <c r="K179" s="238"/>
      <c r="L179" s="110">
        <f t="shared" si="12"/>
        <v>0</v>
      </c>
      <c r="M179" s="121"/>
      <c r="N179" s="60"/>
      <c r="O179" s="110">
        <f t="shared" si="13"/>
        <v>0</v>
      </c>
      <c r="P179" s="213"/>
    </row>
    <row r="180" spans="1:16" ht="36" hidden="1" x14ac:dyDescent="0.25">
      <c r="A180" s="36">
        <v>3262</v>
      </c>
      <c r="B180" s="57" t="s">
        <v>174</v>
      </c>
      <c r="C180" s="311">
        <f t="shared" si="9"/>
        <v>0</v>
      </c>
      <c r="D180" s="237">
        <v>0</v>
      </c>
      <c r="E180" s="60"/>
      <c r="F180" s="145">
        <f t="shared" si="10"/>
        <v>0</v>
      </c>
      <c r="G180" s="237"/>
      <c r="H180" s="238"/>
      <c r="I180" s="110">
        <f t="shared" si="11"/>
        <v>0</v>
      </c>
      <c r="J180" s="237">
        <v>0</v>
      </c>
      <c r="K180" s="238"/>
      <c r="L180" s="110">
        <f t="shared" si="12"/>
        <v>0</v>
      </c>
      <c r="M180" s="121"/>
      <c r="N180" s="60"/>
      <c r="O180" s="110">
        <f t="shared" si="13"/>
        <v>0</v>
      </c>
      <c r="P180" s="213"/>
    </row>
    <row r="181" spans="1:16" ht="24" hidden="1" x14ac:dyDescent="0.25">
      <c r="A181" s="36">
        <v>3263</v>
      </c>
      <c r="B181" s="57" t="s">
        <v>175</v>
      </c>
      <c r="C181" s="311">
        <f t="shared" si="9"/>
        <v>0</v>
      </c>
      <c r="D181" s="237">
        <v>0</v>
      </c>
      <c r="E181" s="60"/>
      <c r="F181" s="145">
        <f t="shared" si="10"/>
        <v>0</v>
      </c>
      <c r="G181" s="237"/>
      <c r="H181" s="238"/>
      <c r="I181" s="110">
        <f t="shared" si="11"/>
        <v>0</v>
      </c>
      <c r="J181" s="237">
        <v>0</v>
      </c>
      <c r="K181" s="238"/>
      <c r="L181" s="110">
        <f t="shared" si="12"/>
        <v>0</v>
      </c>
      <c r="M181" s="121"/>
      <c r="N181" s="60"/>
      <c r="O181" s="110">
        <f t="shared" si="13"/>
        <v>0</v>
      </c>
      <c r="P181" s="213"/>
    </row>
    <row r="182" spans="1:16" ht="84" hidden="1" x14ac:dyDescent="0.25">
      <c r="A182" s="164">
        <v>3290</v>
      </c>
      <c r="B182" s="52" t="s">
        <v>318</v>
      </c>
      <c r="C182" s="311">
        <f t="shared" ref="C182:C258" si="26">F182+I182+L182+O182</f>
        <v>0</v>
      </c>
      <c r="D182" s="291">
        <f>SUM(D183:D186)</f>
        <v>0</v>
      </c>
      <c r="E182" s="113">
        <f>SUM(E183:E186)</f>
        <v>0</v>
      </c>
      <c r="F182" s="287">
        <f t="shared" si="10"/>
        <v>0</v>
      </c>
      <c r="G182" s="291">
        <f>SUM(G183:G186)</f>
        <v>0</v>
      </c>
      <c r="H182" s="292">
        <f t="shared" ref="H182" si="27">SUM(H183:H186)</f>
        <v>0</v>
      </c>
      <c r="I182" s="114">
        <f t="shared" si="11"/>
        <v>0</v>
      </c>
      <c r="J182" s="291">
        <f>SUM(J183:J186)</f>
        <v>0</v>
      </c>
      <c r="K182" s="292">
        <f t="shared" ref="K182" si="28">SUM(K183:K186)</f>
        <v>0</v>
      </c>
      <c r="L182" s="114">
        <f t="shared" si="12"/>
        <v>0</v>
      </c>
      <c r="M182" s="138">
        <f t="shared" ref="M182:N182" si="29">SUM(M183:M186)</f>
        <v>0</v>
      </c>
      <c r="N182" s="299">
        <f t="shared" si="29"/>
        <v>0</v>
      </c>
      <c r="O182" s="300">
        <f t="shared" si="13"/>
        <v>0</v>
      </c>
      <c r="P182" s="301"/>
    </row>
    <row r="183" spans="1:16" ht="72" hidden="1" x14ac:dyDescent="0.25">
      <c r="A183" s="36">
        <v>3291</v>
      </c>
      <c r="B183" s="57" t="s">
        <v>176</v>
      </c>
      <c r="C183" s="311">
        <f t="shared" si="26"/>
        <v>0</v>
      </c>
      <c r="D183" s="237">
        <v>0</v>
      </c>
      <c r="E183" s="60"/>
      <c r="F183" s="145">
        <f t="shared" ref="F183:F246" si="30">D183+E183</f>
        <v>0</v>
      </c>
      <c r="G183" s="237"/>
      <c r="H183" s="238"/>
      <c r="I183" s="110">
        <f t="shared" ref="I183:I246" si="31">G183+H183</f>
        <v>0</v>
      </c>
      <c r="J183" s="237">
        <v>0</v>
      </c>
      <c r="K183" s="238"/>
      <c r="L183" s="110">
        <f t="shared" ref="L183:L246" si="32">J183+K183</f>
        <v>0</v>
      </c>
      <c r="M183" s="121"/>
      <c r="N183" s="60"/>
      <c r="O183" s="110">
        <f t="shared" ref="O183:O246" si="33">M183+N183</f>
        <v>0</v>
      </c>
      <c r="P183" s="213"/>
    </row>
    <row r="184" spans="1:16" ht="72" hidden="1" x14ac:dyDescent="0.25">
      <c r="A184" s="36">
        <v>3292</v>
      </c>
      <c r="B184" s="57" t="s">
        <v>177</v>
      </c>
      <c r="C184" s="311">
        <f t="shared" si="26"/>
        <v>0</v>
      </c>
      <c r="D184" s="237">
        <v>0</v>
      </c>
      <c r="E184" s="60"/>
      <c r="F184" s="145">
        <f t="shared" si="30"/>
        <v>0</v>
      </c>
      <c r="G184" s="237"/>
      <c r="H184" s="238"/>
      <c r="I184" s="110">
        <f t="shared" si="31"/>
        <v>0</v>
      </c>
      <c r="J184" s="237">
        <v>0</v>
      </c>
      <c r="K184" s="238"/>
      <c r="L184" s="110">
        <f t="shared" si="32"/>
        <v>0</v>
      </c>
      <c r="M184" s="121"/>
      <c r="N184" s="60"/>
      <c r="O184" s="110">
        <f t="shared" si="33"/>
        <v>0</v>
      </c>
      <c r="P184" s="213"/>
    </row>
    <row r="185" spans="1:16" ht="72" hidden="1" x14ac:dyDescent="0.25">
      <c r="A185" s="36">
        <v>3293</v>
      </c>
      <c r="B185" s="57" t="s">
        <v>178</v>
      </c>
      <c r="C185" s="311">
        <f t="shared" si="26"/>
        <v>0</v>
      </c>
      <c r="D185" s="237">
        <v>0</v>
      </c>
      <c r="E185" s="60"/>
      <c r="F185" s="145">
        <f t="shared" si="30"/>
        <v>0</v>
      </c>
      <c r="G185" s="237"/>
      <c r="H185" s="238"/>
      <c r="I185" s="110">
        <f t="shared" si="31"/>
        <v>0</v>
      </c>
      <c r="J185" s="237">
        <v>0</v>
      </c>
      <c r="K185" s="238"/>
      <c r="L185" s="110">
        <f t="shared" si="32"/>
        <v>0</v>
      </c>
      <c r="M185" s="121"/>
      <c r="N185" s="60"/>
      <c r="O185" s="110">
        <f t="shared" si="33"/>
        <v>0</v>
      </c>
      <c r="P185" s="213"/>
    </row>
    <row r="186" spans="1:16" ht="60" hidden="1" x14ac:dyDescent="0.25">
      <c r="A186" s="122">
        <v>3294</v>
      </c>
      <c r="B186" s="57" t="s">
        <v>179</v>
      </c>
      <c r="C186" s="386">
        <f t="shared" si="26"/>
        <v>0</v>
      </c>
      <c r="D186" s="302">
        <v>0</v>
      </c>
      <c r="E186" s="123"/>
      <c r="F186" s="139">
        <f t="shared" si="30"/>
        <v>0</v>
      </c>
      <c r="G186" s="302"/>
      <c r="H186" s="303"/>
      <c r="I186" s="300">
        <f t="shared" si="31"/>
        <v>0</v>
      </c>
      <c r="J186" s="302">
        <v>0</v>
      </c>
      <c r="K186" s="303"/>
      <c r="L186" s="300">
        <f t="shared" si="32"/>
        <v>0</v>
      </c>
      <c r="M186" s="124"/>
      <c r="N186" s="123"/>
      <c r="O186" s="300">
        <f t="shared" si="33"/>
        <v>0</v>
      </c>
      <c r="P186" s="301"/>
    </row>
    <row r="187" spans="1:16" ht="48" hidden="1" x14ac:dyDescent="0.25">
      <c r="A187" s="70">
        <v>3300</v>
      </c>
      <c r="B187" s="118" t="s">
        <v>180</v>
      </c>
      <c r="C187" s="387">
        <f t="shared" si="26"/>
        <v>0</v>
      </c>
      <c r="D187" s="304">
        <f>SUM(D188:D189)</f>
        <v>0</v>
      </c>
      <c r="E187" s="126">
        <f>SUM(E188:E189)</f>
        <v>0</v>
      </c>
      <c r="F187" s="305">
        <f t="shared" si="30"/>
        <v>0</v>
      </c>
      <c r="G187" s="304">
        <f>SUM(G188:G189)</f>
        <v>0</v>
      </c>
      <c r="H187" s="306">
        <f t="shared" ref="H187" si="34">SUM(H188:H189)</f>
        <v>0</v>
      </c>
      <c r="I187" s="284">
        <f t="shared" si="31"/>
        <v>0</v>
      </c>
      <c r="J187" s="304">
        <f>SUM(J188:J189)</f>
        <v>0</v>
      </c>
      <c r="K187" s="306">
        <f t="shared" ref="K187" si="35">SUM(K188:K189)</f>
        <v>0</v>
      </c>
      <c r="L187" s="284">
        <f t="shared" si="32"/>
        <v>0</v>
      </c>
      <c r="M187" s="134">
        <f t="shared" ref="M187:N187" si="36">SUM(M188:M189)</f>
        <v>0</v>
      </c>
      <c r="N187" s="126">
        <f t="shared" si="36"/>
        <v>0</v>
      </c>
      <c r="O187" s="284">
        <f t="shared" si="33"/>
        <v>0</v>
      </c>
      <c r="P187" s="285"/>
    </row>
    <row r="188" spans="1:16" ht="48" hidden="1" x14ac:dyDescent="0.25">
      <c r="A188" s="77">
        <v>3310</v>
      </c>
      <c r="B188" s="78" t="s">
        <v>181</v>
      </c>
      <c r="C188" s="380">
        <f t="shared" si="26"/>
        <v>0</v>
      </c>
      <c r="D188" s="289">
        <v>0</v>
      </c>
      <c r="E188" s="111"/>
      <c r="F188" s="286">
        <f t="shared" si="30"/>
        <v>0</v>
      </c>
      <c r="G188" s="289"/>
      <c r="H188" s="290"/>
      <c r="I188" s="107">
        <f t="shared" si="31"/>
        <v>0</v>
      </c>
      <c r="J188" s="289">
        <v>0</v>
      </c>
      <c r="K188" s="290"/>
      <c r="L188" s="107">
        <f t="shared" si="32"/>
        <v>0</v>
      </c>
      <c r="M188" s="181"/>
      <c r="N188" s="111"/>
      <c r="O188" s="107">
        <f t="shared" si="33"/>
        <v>0</v>
      </c>
      <c r="P188" s="265"/>
    </row>
    <row r="189" spans="1:16" ht="60" hidden="1" x14ac:dyDescent="0.25">
      <c r="A189" s="32">
        <v>3320</v>
      </c>
      <c r="B189" s="52" t="s">
        <v>182</v>
      </c>
      <c r="C189" s="376">
        <f t="shared" si="26"/>
        <v>0</v>
      </c>
      <c r="D189" s="231">
        <v>0</v>
      </c>
      <c r="E189" s="55"/>
      <c r="F189" s="287">
        <f t="shared" si="30"/>
        <v>0</v>
      </c>
      <c r="G189" s="231"/>
      <c r="H189" s="232"/>
      <c r="I189" s="114">
        <f t="shared" si="31"/>
        <v>0</v>
      </c>
      <c r="J189" s="231">
        <v>0</v>
      </c>
      <c r="K189" s="232"/>
      <c r="L189" s="114">
        <f t="shared" si="32"/>
        <v>0</v>
      </c>
      <c r="M189" s="179"/>
      <c r="N189" s="55"/>
      <c r="O189" s="114">
        <f t="shared" si="33"/>
        <v>0</v>
      </c>
      <c r="P189" s="208"/>
    </row>
    <row r="190" spans="1:16" hidden="1" x14ac:dyDescent="0.25">
      <c r="A190" s="128">
        <v>4000</v>
      </c>
      <c r="B190" s="99" t="s">
        <v>183</v>
      </c>
      <c r="C190" s="385">
        <f t="shared" si="26"/>
        <v>0</v>
      </c>
      <c r="D190" s="280">
        <f>SUM(D191,D194)</f>
        <v>0</v>
      </c>
      <c r="E190" s="101">
        <f>SUM(E191,E194)</f>
        <v>0</v>
      </c>
      <c r="F190" s="281">
        <f t="shared" si="30"/>
        <v>0</v>
      </c>
      <c r="G190" s="280">
        <f>SUM(G191,G194)</f>
        <v>0</v>
      </c>
      <c r="H190" s="282">
        <f>SUM(H191,H194)</f>
        <v>0</v>
      </c>
      <c r="I190" s="102">
        <f t="shared" si="31"/>
        <v>0</v>
      </c>
      <c r="J190" s="280">
        <f>SUM(J191,J194)</f>
        <v>0</v>
      </c>
      <c r="K190" s="282">
        <f>SUM(K191,K194)</f>
        <v>0</v>
      </c>
      <c r="L190" s="102">
        <f t="shared" si="32"/>
        <v>0</v>
      </c>
      <c r="M190" s="133">
        <f>SUM(M191,M194)</f>
        <v>0</v>
      </c>
      <c r="N190" s="101">
        <f>SUM(N191,N194)</f>
        <v>0</v>
      </c>
      <c r="O190" s="102">
        <f t="shared" si="33"/>
        <v>0</v>
      </c>
      <c r="P190" s="366"/>
    </row>
    <row r="191" spans="1:16" ht="24" hidden="1" x14ac:dyDescent="0.25">
      <c r="A191" s="129">
        <v>4200</v>
      </c>
      <c r="B191" s="103" t="s">
        <v>184</v>
      </c>
      <c r="C191" s="375">
        <f t="shared" si="26"/>
        <v>0</v>
      </c>
      <c r="D191" s="227">
        <f>SUM(D192,D193)</f>
        <v>0</v>
      </c>
      <c r="E191" s="50">
        <f>SUM(E192,E193)</f>
        <v>0</v>
      </c>
      <c r="F191" s="283">
        <f t="shared" si="30"/>
        <v>0</v>
      </c>
      <c r="G191" s="227">
        <f>SUM(G192,G193)</f>
        <v>0</v>
      </c>
      <c r="H191" s="104">
        <f>SUM(H192,H193)</f>
        <v>0</v>
      </c>
      <c r="I191" s="112">
        <f t="shared" si="31"/>
        <v>0</v>
      </c>
      <c r="J191" s="227">
        <f>SUM(J192,J193)</f>
        <v>0</v>
      </c>
      <c r="K191" s="104">
        <f>SUM(K192,K193)</f>
        <v>0</v>
      </c>
      <c r="L191" s="112">
        <f t="shared" si="32"/>
        <v>0</v>
      </c>
      <c r="M191" s="119">
        <f>SUM(M192,M193)</f>
        <v>0</v>
      </c>
      <c r="N191" s="50">
        <f>SUM(N192,N193)</f>
        <v>0</v>
      </c>
      <c r="O191" s="112">
        <f t="shared" si="33"/>
        <v>0</v>
      </c>
      <c r="P191" s="225"/>
    </row>
    <row r="192" spans="1:16" ht="36" hidden="1" x14ac:dyDescent="0.25">
      <c r="A192" s="164">
        <v>4240</v>
      </c>
      <c r="B192" s="52" t="s">
        <v>185</v>
      </c>
      <c r="C192" s="376">
        <f t="shared" si="26"/>
        <v>0</v>
      </c>
      <c r="D192" s="231">
        <v>0</v>
      </c>
      <c r="E192" s="55"/>
      <c r="F192" s="287">
        <f t="shared" si="30"/>
        <v>0</v>
      </c>
      <c r="G192" s="231"/>
      <c r="H192" s="232"/>
      <c r="I192" s="114">
        <f t="shared" si="31"/>
        <v>0</v>
      </c>
      <c r="J192" s="231">
        <v>0</v>
      </c>
      <c r="K192" s="232"/>
      <c r="L192" s="114">
        <f t="shared" si="32"/>
        <v>0</v>
      </c>
      <c r="M192" s="179"/>
      <c r="N192" s="55"/>
      <c r="O192" s="114">
        <f t="shared" si="33"/>
        <v>0</v>
      </c>
      <c r="P192" s="208"/>
    </row>
    <row r="193" spans="1:16" ht="24" hidden="1" x14ac:dyDescent="0.25">
      <c r="A193" s="108">
        <v>4250</v>
      </c>
      <c r="B193" s="57" t="s">
        <v>186</v>
      </c>
      <c r="C193" s="311">
        <f t="shared" si="26"/>
        <v>0</v>
      </c>
      <c r="D193" s="237">
        <v>0</v>
      </c>
      <c r="E193" s="60"/>
      <c r="F193" s="145">
        <f t="shared" si="30"/>
        <v>0</v>
      </c>
      <c r="G193" s="237"/>
      <c r="H193" s="238"/>
      <c r="I193" s="110">
        <f t="shared" si="31"/>
        <v>0</v>
      </c>
      <c r="J193" s="237">
        <v>0</v>
      </c>
      <c r="K193" s="238"/>
      <c r="L193" s="110">
        <f t="shared" si="32"/>
        <v>0</v>
      </c>
      <c r="M193" s="121"/>
      <c r="N193" s="60"/>
      <c r="O193" s="110">
        <f t="shared" si="33"/>
        <v>0</v>
      </c>
      <c r="P193" s="213"/>
    </row>
    <row r="194" spans="1:16" hidden="1" x14ac:dyDescent="0.25">
      <c r="A194" s="44">
        <v>4300</v>
      </c>
      <c r="B194" s="103" t="s">
        <v>187</v>
      </c>
      <c r="C194" s="375">
        <f t="shared" si="26"/>
        <v>0</v>
      </c>
      <c r="D194" s="227">
        <f>SUM(D195)</f>
        <v>0</v>
      </c>
      <c r="E194" s="50">
        <f>SUM(E195)</f>
        <v>0</v>
      </c>
      <c r="F194" s="283">
        <f t="shared" si="30"/>
        <v>0</v>
      </c>
      <c r="G194" s="227">
        <f>SUM(G195)</f>
        <v>0</v>
      </c>
      <c r="H194" s="104">
        <f>SUM(H195)</f>
        <v>0</v>
      </c>
      <c r="I194" s="112">
        <f t="shared" si="31"/>
        <v>0</v>
      </c>
      <c r="J194" s="227">
        <f>SUM(J195)</f>
        <v>0</v>
      </c>
      <c r="K194" s="104">
        <f>SUM(K195)</f>
        <v>0</v>
      </c>
      <c r="L194" s="112">
        <f t="shared" si="32"/>
        <v>0</v>
      </c>
      <c r="M194" s="119">
        <f>SUM(M195)</f>
        <v>0</v>
      </c>
      <c r="N194" s="50">
        <f>SUM(N195)</f>
        <v>0</v>
      </c>
      <c r="O194" s="112">
        <f t="shared" si="33"/>
        <v>0</v>
      </c>
      <c r="P194" s="225"/>
    </row>
    <row r="195" spans="1:16" ht="24" hidden="1" x14ac:dyDescent="0.25">
      <c r="A195" s="164">
        <v>4310</v>
      </c>
      <c r="B195" s="52" t="s">
        <v>188</v>
      </c>
      <c r="C195" s="376">
        <f t="shared" si="26"/>
        <v>0</v>
      </c>
      <c r="D195" s="291">
        <f>SUM(D196:D196)</f>
        <v>0</v>
      </c>
      <c r="E195" s="113">
        <f>SUM(E196:E196)</f>
        <v>0</v>
      </c>
      <c r="F195" s="287">
        <f t="shared" si="30"/>
        <v>0</v>
      </c>
      <c r="G195" s="291">
        <f>SUM(G196:G196)</f>
        <v>0</v>
      </c>
      <c r="H195" s="292">
        <f>SUM(H196:H196)</f>
        <v>0</v>
      </c>
      <c r="I195" s="114">
        <f t="shared" si="31"/>
        <v>0</v>
      </c>
      <c r="J195" s="291">
        <f>SUM(J196:J196)</f>
        <v>0</v>
      </c>
      <c r="K195" s="292">
        <f>SUM(K196:K196)</f>
        <v>0</v>
      </c>
      <c r="L195" s="114">
        <f t="shared" si="32"/>
        <v>0</v>
      </c>
      <c r="M195" s="135">
        <f>SUM(M196:M196)</f>
        <v>0</v>
      </c>
      <c r="N195" s="113">
        <f>SUM(N196:N196)</f>
        <v>0</v>
      </c>
      <c r="O195" s="114">
        <f t="shared" si="33"/>
        <v>0</v>
      </c>
      <c r="P195" s="208"/>
    </row>
    <row r="196" spans="1:16" ht="36" hidden="1" x14ac:dyDescent="0.25">
      <c r="A196" s="36">
        <v>4311</v>
      </c>
      <c r="B196" s="57" t="s">
        <v>189</v>
      </c>
      <c r="C196" s="311">
        <f t="shared" si="26"/>
        <v>0</v>
      </c>
      <c r="D196" s="237">
        <v>0</v>
      </c>
      <c r="E196" s="60"/>
      <c r="F196" s="145">
        <f t="shared" si="30"/>
        <v>0</v>
      </c>
      <c r="G196" s="237"/>
      <c r="H196" s="238"/>
      <c r="I196" s="110">
        <f t="shared" si="31"/>
        <v>0</v>
      </c>
      <c r="J196" s="237">
        <v>0</v>
      </c>
      <c r="K196" s="238"/>
      <c r="L196" s="110">
        <f t="shared" si="32"/>
        <v>0</v>
      </c>
      <c r="M196" s="121"/>
      <c r="N196" s="60"/>
      <c r="O196" s="110">
        <f t="shared" si="33"/>
        <v>0</v>
      </c>
      <c r="P196" s="213"/>
    </row>
    <row r="197" spans="1:16" s="20" customFormat="1" ht="24" hidden="1" x14ac:dyDescent="0.25">
      <c r="A197" s="130"/>
      <c r="B197" s="17" t="s">
        <v>190</v>
      </c>
      <c r="C197" s="384">
        <f t="shared" si="26"/>
        <v>0</v>
      </c>
      <c r="D197" s="276">
        <f>SUM(D198,D233,D271)</f>
        <v>0</v>
      </c>
      <c r="E197" s="97">
        <f>SUM(E198,E233,E271)</f>
        <v>0</v>
      </c>
      <c r="F197" s="277">
        <f t="shared" si="30"/>
        <v>0</v>
      </c>
      <c r="G197" s="276">
        <f>SUM(G198,G233,G271)</f>
        <v>0</v>
      </c>
      <c r="H197" s="278">
        <f>SUM(H198,H233,H271)</f>
        <v>0</v>
      </c>
      <c r="I197" s="98">
        <f t="shared" si="31"/>
        <v>0</v>
      </c>
      <c r="J197" s="276">
        <f>SUM(J198,J233,J271)</f>
        <v>0</v>
      </c>
      <c r="K197" s="278">
        <f>SUM(K198,K233,K271)</f>
        <v>0</v>
      </c>
      <c r="L197" s="98">
        <f t="shared" si="32"/>
        <v>0</v>
      </c>
      <c r="M197" s="307">
        <f>SUM(M198,M233,M271)</f>
        <v>0</v>
      </c>
      <c r="N197" s="308">
        <f>SUM(N198,N233,N271)</f>
        <v>0</v>
      </c>
      <c r="O197" s="309">
        <f t="shared" si="33"/>
        <v>0</v>
      </c>
      <c r="P197" s="310"/>
    </row>
    <row r="198" spans="1:16" hidden="1" x14ac:dyDescent="0.25">
      <c r="A198" s="99">
        <v>5000</v>
      </c>
      <c r="B198" s="99" t="s">
        <v>191</v>
      </c>
      <c r="C198" s="385">
        <f>F198+I198+L198+O198</f>
        <v>0</v>
      </c>
      <c r="D198" s="280">
        <f>D199+D207</f>
        <v>0</v>
      </c>
      <c r="E198" s="101">
        <f>E199+E207</f>
        <v>0</v>
      </c>
      <c r="F198" s="281">
        <f t="shared" si="30"/>
        <v>0</v>
      </c>
      <c r="G198" s="280">
        <f>G199+G207</f>
        <v>0</v>
      </c>
      <c r="H198" s="282">
        <f>H199+H207</f>
        <v>0</v>
      </c>
      <c r="I198" s="102">
        <f t="shared" si="31"/>
        <v>0</v>
      </c>
      <c r="J198" s="280">
        <f>J199+J207</f>
        <v>0</v>
      </c>
      <c r="K198" s="282">
        <f>K199+K207</f>
        <v>0</v>
      </c>
      <c r="L198" s="102">
        <f t="shared" si="32"/>
        <v>0</v>
      </c>
      <c r="M198" s="133">
        <f>M199+M207</f>
        <v>0</v>
      </c>
      <c r="N198" s="101">
        <f>N199+N207</f>
        <v>0</v>
      </c>
      <c r="O198" s="102">
        <f t="shared" si="33"/>
        <v>0</v>
      </c>
      <c r="P198" s="366"/>
    </row>
    <row r="199" spans="1:16" hidden="1" x14ac:dyDescent="0.25">
      <c r="A199" s="44">
        <v>5100</v>
      </c>
      <c r="B199" s="103" t="s">
        <v>192</v>
      </c>
      <c r="C199" s="375">
        <f t="shared" si="26"/>
        <v>0</v>
      </c>
      <c r="D199" s="227">
        <f>D200+D201+D204+D205+D206</f>
        <v>0</v>
      </c>
      <c r="E199" s="50">
        <f>E200+E201+E204+E205+E206</f>
        <v>0</v>
      </c>
      <c r="F199" s="283">
        <f t="shared" si="30"/>
        <v>0</v>
      </c>
      <c r="G199" s="227">
        <f>G200+G201+G204+G205+G206</f>
        <v>0</v>
      </c>
      <c r="H199" s="104">
        <f>H200+H201+H204+H205+H206</f>
        <v>0</v>
      </c>
      <c r="I199" s="112">
        <f t="shared" si="31"/>
        <v>0</v>
      </c>
      <c r="J199" s="227">
        <f>J200+J201+J204+J205+J206</f>
        <v>0</v>
      </c>
      <c r="K199" s="104">
        <f>K200+K201+K204+K205+K206</f>
        <v>0</v>
      </c>
      <c r="L199" s="112">
        <f t="shared" si="32"/>
        <v>0</v>
      </c>
      <c r="M199" s="119">
        <f>M200+M201+M204+M205+M206</f>
        <v>0</v>
      </c>
      <c r="N199" s="50">
        <f>N200+N201+N204+N205+N206</f>
        <v>0</v>
      </c>
      <c r="O199" s="112">
        <f t="shared" si="33"/>
        <v>0</v>
      </c>
      <c r="P199" s="225"/>
    </row>
    <row r="200" spans="1:16" hidden="1" x14ac:dyDescent="0.25">
      <c r="A200" s="164">
        <v>5110</v>
      </c>
      <c r="B200" s="52" t="s">
        <v>193</v>
      </c>
      <c r="C200" s="376">
        <f t="shared" si="26"/>
        <v>0</v>
      </c>
      <c r="D200" s="231">
        <v>0</v>
      </c>
      <c r="E200" s="55"/>
      <c r="F200" s="287">
        <f t="shared" si="30"/>
        <v>0</v>
      </c>
      <c r="G200" s="231"/>
      <c r="H200" s="232"/>
      <c r="I200" s="114">
        <f t="shared" si="31"/>
        <v>0</v>
      </c>
      <c r="J200" s="231">
        <v>0</v>
      </c>
      <c r="K200" s="232"/>
      <c r="L200" s="114">
        <f t="shared" si="32"/>
        <v>0</v>
      </c>
      <c r="M200" s="179"/>
      <c r="N200" s="55"/>
      <c r="O200" s="114">
        <f t="shared" si="33"/>
        <v>0</v>
      </c>
      <c r="P200" s="208"/>
    </row>
    <row r="201" spans="1:16" ht="24" hidden="1" x14ac:dyDescent="0.25">
      <c r="A201" s="108">
        <v>5120</v>
      </c>
      <c r="B201" s="57" t="s">
        <v>194</v>
      </c>
      <c r="C201" s="311">
        <f t="shared" si="26"/>
        <v>0</v>
      </c>
      <c r="D201" s="288">
        <f>D202+D203</f>
        <v>0</v>
      </c>
      <c r="E201" s="109">
        <f>E202+E203</f>
        <v>0</v>
      </c>
      <c r="F201" s="145">
        <f t="shared" si="30"/>
        <v>0</v>
      </c>
      <c r="G201" s="288">
        <f>G202+G203</f>
        <v>0</v>
      </c>
      <c r="H201" s="115">
        <f>H202+H203</f>
        <v>0</v>
      </c>
      <c r="I201" s="110">
        <f t="shared" si="31"/>
        <v>0</v>
      </c>
      <c r="J201" s="288">
        <f>J202+J203</f>
        <v>0</v>
      </c>
      <c r="K201" s="115">
        <f>K202+K203</f>
        <v>0</v>
      </c>
      <c r="L201" s="110">
        <f t="shared" si="32"/>
        <v>0</v>
      </c>
      <c r="M201" s="131">
        <f>M202+M203</f>
        <v>0</v>
      </c>
      <c r="N201" s="109">
        <f>N202+N203</f>
        <v>0</v>
      </c>
      <c r="O201" s="110">
        <f t="shared" si="33"/>
        <v>0</v>
      </c>
      <c r="P201" s="213"/>
    </row>
    <row r="202" spans="1:16" hidden="1" x14ac:dyDescent="0.25">
      <c r="A202" s="36">
        <v>5121</v>
      </c>
      <c r="B202" s="57" t="s">
        <v>195</v>
      </c>
      <c r="C202" s="311">
        <f t="shared" si="26"/>
        <v>0</v>
      </c>
      <c r="D202" s="237">
        <v>0</v>
      </c>
      <c r="E202" s="60"/>
      <c r="F202" s="145">
        <f t="shared" si="30"/>
        <v>0</v>
      </c>
      <c r="G202" s="237"/>
      <c r="H202" s="238"/>
      <c r="I202" s="110">
        <f t="shared" si="31"/>
        <v>0</v>
      </c>
      <c r="J202" s="237">
        <v>0</v>
      </c>
      <c r="K202" s="238"/>
      <c r="L202" s="110">
        <f t="shared" si="32"/>
        <v>0</v>
      </c>
      <c r="M202" s="121"/>
      <c r="N202" s="60"/>
      <c r="O202" s="110">
        <f t="shared" si="33"/>
        <v>0</v>
      </c>
      <c r="P202" s="213"/>
    </row>
    <row r="203" spans="1:16" ht="24" hidden="1" x14ac:dyDescent="0.25">
      <c r="A203" s="36">
        <v>5129</v>
      </c>
      <c r="B203" s="57" t="s">
        <v>196</v>
      </c>
      <c r="C203" s="311">
        <f t="shared" si="26"/>
        <v>0</v>
      </c>
      <c r="D203" s="237">
        <v>0</v>
      </c>
      <c r="E203" s="60"/>
      <c r="F203" s="145">
        <f t="shared" si="30"/>
        <v>0</v>
      </c>
      <c r="G203" s="237"/>
      <c r="H203" s="238"/>
      <c r="I203" s="110">
        <f t="shared" si="31"/>
        <v>0</v>
      </c>
      <c r="J203" s="237">
        <v>0</v>
      </c>
      <c r="K203" s="238"/>
      <c r="L203" s="110">
        <f t="shared" si="32"/>
        <v>0</v>
      </c>
      <c r="M203" s="121"/>
      <c r="N203" s="60"/>
      <c r="O203" s="110">
        <f t="shared" si="33"/>
        <v>0</v>
      </c>
      <c r="P203" s="213"/>
    </row>
    <row r="204" spans="1:16" hidden="1" x14ac:dyDescent="0.25">
      <c r="A204" s="108">
        <v>5130</v>
      </c>
      <c r="B204" s="57" t="s">
        <v>197</v>
      </c>
      <c r="C204" s="311">
        <f t="shared" si="26"/>
        <v>0</v>
      </c>
      <c r="D204" s="237">
        <v>0</v>
      </c>
      <c r="E204" s="60"/>
      <c r="F204" s="145">
        <f t="shared" si="30"/>
        <v>0</v>
      </c>
      <c r="G204" s="237"/>
      <c r="H204" s="238"/>
      <c r="I204" s="110">
        <f t="shared" si="31"/>
        <v>0</v>
      </c>
      <c r="J204" s="237">
        <v>0</v>
      </c>
      <c r="K204" s="238"/>
      <c r="L204" s="110">
        <f t="shared" si="32"/>
        <v>0</v>
      </c>
      <c r="M204" s="121"/>
      <c r="N204" s="60"/>
      <c r="O204" s="110">
        <f t="shared" si="33"/>
        <v>0</v>
      </c>
      <c r="P204" s="213"/>
    </row>
    <row r="205" spans="1:16" hidden="1" x14ac:dyDescent="0.25">
      <c r="A205" s="108">
        <v>5140</v>
      </c>
      <c r="B205" s="57" t="s">
        <v>198</v>
      </c>
      <c r="C205" s="311">
        <f t="shared" si="26"/>
        <v>0</v>
      </c>
      <c r="D205" s="237">
        <v>0</v>
      </c>
      <c r="E205" s="60"/>
      <c r="F205" s="145">
        <f t="shared" si="30"/>
        <v>0</v>
      </c>
      <c r="G205" s="237"/>
      <c r="H205" s="238"/>
      <c r="I205" s="110">
        <f t="shared" si="31"/>
        <v>0</v>
      </c>
      <c r="J205" s="237">
        <v>0</v>
      </c>
      <c r="K205" s="238"/>
      <c r="L205" s="110">
        <f t="shared" si="32"/>
        <v>0</v>
      </c>
      <c r="M205" s="121"/>
      <c r="N205" s="60"/>
      <c r="O205" s="110">
        <f t="shared" si="33"/>
        <v>0</v>
      </c>
      <c r="P205" s="213"/>
    </row>
    <row r="206" spans="1:16" ht="24" hidden="1" x14ac:dyDescent="0.25">
      <c r="A206" s="108">
        <v>5170</v>
      </c>
      <c r="B206" s="57" t="s">
        <v>199</v>
      </c>
      <c r="C206" s="311">
        <f t="shared" si="26"/>
        <v>0</v>
      </c>
      <c r="D206" s="237">
        <v>0</v>
      </c>
      <c r="E206" s="60"/>
      <c r="F206" s="145">
        <f t="shared" si="30"/>
        <v>0</v>
      </c>
      <c r="G206" s="237"/>
      <c r="H206" s="238"/>
      <c r="I206" s="110">
        <f t="shared" si="31"/>
        <v>0</v>
      </c>
      <c r="J206" s="237">
        <v>0</v>
      </c>
      <c r="K206" s="238"/>
      <c r="L206" s="110">
        <f t="shared" si="32"/>
        <v>0</v>
      </c>
      <c r="M206" s="121"/>
      <c r="N206" s="60"/>
      <c r="O206" s="110">
        <f t="shared" si="33"/>
        <v>0</v>
      </c>
      <c r="P206" s="213"/>
    </row>
    <row r="207" spans="1:16" hidden="1" x14ac:dyDescent="0.25">
      <c r="A207" s="44">
        <v>5200</v>
      </c>
      <c r="B207" s="103" t="s">
        <v>200</v>
      </c>
      <c r="C207" s="375">
        <f t="shared" si="26"/>
        <v>0</v>
      </c>
      <c r="D207" s="227">
        <f>D208+D218+D219+D228+D229+D230+D232</f>
        <v>0</v>
      </c>
      <c r="E207" s="50">
        <f>E208+E218+E219+E228+E229+E230+E232</f>
        <v>0</v>
      </c>
      <c r="F207" s="283">
        <f t="shared" si="30"/>
        <v>0</v>
      </c>
      <c r="G207" s="227">
        <f>G208+G218+G219+G228+G229+G230+G232</f>
        <v>0</v>
      </c>
      <c r="H207" s="104">
        <f>H208+H218+H219+H228+H229+H230+H232</f>
        <v>0</v>
      </c>
      <c r="I207" s="112">
        <f t="shared" si="31"/>
        <v>0</v>
      </c>
      <c r="J207" s="227">
        <f>J208+J218+J219+J228+J229+J230+J232</f>
        <v>0</v>
      </c>
      <c r="K207" s="104">
        <f>K208+K218+K219+K228+K229+K230+K232</f>
        <v>0</v>
      </c>
      <c r="L207" s="112">
        <f t="shared" si="32"/>
        <v>0</v>
      </c>
      <c r="M207" s="119">
        <f>M208+M218+M219+M228+M229+M230+M232</f>
        <v>0</v>
      </c>
      <c r="N207" s="50">
        <f>N208+N218+N219+N228+N229+N230+N232</f>
        <v>0</v>
      </c>
      <c r="O207" s="112">
        <f t="shared" si="33"/>
        <v>0</v>
      </c>
      <c r="P207" s="225"/>
    </row>
    <row r="208" spans="1:16" hidden="1" x14ac:dyDescent="0.25">
      <c r="A208" s="105">
        <v>5210</v>
      </c>
      <c r="B208" s="78" t="s">
        <v>201</v>
      </c>
      <c r="C208" s="380">
        <f t="shared" si="26"/>
        <v>0</v>
      </c>
      <c r="D208" s="127">
        <f>SUM(D209:D217)</f>
        <v>0</v>
      </c>
      <c r="E208" s="106">
        <f>SUM(E209:E217)</f>
        <v>0</v>
      </c>
      <c r="F208" s="286">
        <f t="shared" si="30"/>
        <v>0</v>
      </c>
      <c r="G208" s="127">
        <f>SUM(G209:G217)</f>
        <v>0</v>
      </c>
      <c r="H208" s="172">
        <f>SUM(H209:H217)</f>
        <v>0</v>
      </c>
      <c r="I208" s="107">
        <f t="shared" si="31"/>
        <v>0</v>
      </c>
      <c r="J208" s="127">
        <f>SUM(J209:J217)</f>
        <v>0</v>
      </c>
      <c r="K208" s="172">
        <f>SUM(K209:K217)</f>
        <v>0</v>
      </c>
      <c r="L208" s="107">
        <f t="shared" si="32"/>
        <v>0</v>
      </c>
      <c r="M208" s="132">
        <f>SUM(M209:M217)</f>
        <v>0</v>
      </c>
      <c r="N208" s="106">
        <f>SUM(N209:N217)</f>
        <v>0</v>
      </c>
      <c r="O208" s="107">
        <f t="shared" si="33"/>
        <v>0</v>
      </c>
      <c r="P208" s="265"/>
    </row>
    <row r="209" spans="1:16" hidden="1" x14ac:dyDescent="0.25">
      <c r="A209" s="32">
        <v>5211</v>
      </c>
      <c r="B209" s="52" t="s">
        <v>202</v>
      </c>
      <c r="C209" s="311">
        <f t="shared" si="26"/>
        <v>0</v>
      </c>
      <c r="D209" s="231">
        <v>0</v>
      </c>
      <c r="E209" s="55"/>
      <c r="F209" s="287">
        <f t="shared" si="30"/>
        <v>0</v>
      </c>
      <c r="G209" s="231"/>
      <c r="H209" s="232"/>
      <c r="I209" s="114">
        <f t="shared" si="31"/>
        <v>0</v>
      </c>
      <c r="J209" s="231">
        <v>0</v>
      </c>
      <c r="K209" s="232"/>
      <c r="L209" s="114">
        <f t="shared" si="32"/>
        <v>0</v>
      </c>
      <c r="M209" s="179"/>
      <c r="N209" s="55"/>
      <c r="O209" s="114">
        <f t="shared" si="33"/>
        <v>0</v>
      </c>
      <c r="P209" s="208"/>
    </row>
    <row r="210" spans="1:16" hidden="1" x14ac:dyDescent="0.25">
      <c r="A210" s="36">
        <v>5212</v>
      </c>
      <c r="B210" s="57" t="s">
        <v>203</v>
      </c>
      <c r="C210" s="311">
        <f t="shared" si="26"/>
        <v>0</v>
      </c>
      <c r="D210" s="237">
        <v>0</v>
      </c>
      <c r="E210" s="60"/>
      <c r="F210" s="145">
        <f t="shared" si="30"/>
        <v>0</v>
      </c>
      <c r="G210" s="237"/>
      <c r="H210" s="238"/>
      <c r="I210" s="110">
        <f t="shared" si="31"/>
        <v>0</v>
      </c>
      <c r="J210" s="237">
        <v>0</v>
      </c>
      <c r="K210" s="238"/>
      <c r="L210" s="110">
        <f t="shared" si="32"/>
        <v>0</v>
      </c>
      <c r="M210" s="121"/>
      <c r="N210" s="60"/>
      <c r="O210" s="110">
        <f t="shared" si="33"/>
        <v>0</v>
      </c>
      <c r="P210" s="213"/>
    </row>
    <row r="211" spans="1:16" hidden="1" x14ac:dyDescent="0.25">
      <c r="A211" s="36">
        <v>5213</v>
      </c>
      <c r="B211" s="57" t="s">
        <v>204</v>
      </c>
      <c r="C211" s="311">
        <f t="shared" si="26"/>
        <v>0</v>
      </c>
      <c r="D211" s="237">
        <v>0</v>
      </c>
      <c r="E211" s="60"/>
      <c r="F211" s="145">
        <f t="shared" si="30"/>
        <v>0</v>
      </c>
      <c r="G211" s="237"/>
      <c r="H211" s="238"/>
      <c r="I211" s="110">
        <f t="shared" si="31"/>
        <v>0</v>
      </c>
      <c r="J211" s="237">
        <v>0</v>
      </c>
      <c r="K211" s="238"/>
      <c r="L211" s="110">
        <f t="shared" si="32"/>
        <v>0</v>
      </c>
      <c r="M211" s="121"/>
      <c r="N211" s="60"/>
      <c r="O211" s="110">
        <f t="shared" si="33"/>
        <v>0</v>
      </c>
      <c r="P211" s="213"/>
    </row>
    <row r="212" spans="1:16" hidden="1" x14ac:dyDescent="0.25">
      <c r="A212" s="36">
        <v>5214</v>
      </c>
      <c r="B212" s="57" t="s">
        <v>205</v>
      </c>
      <c r="C212" s="311">
        <f t="shared" si="26"/>
        <v>0</v>
      </c>
      <c r="D212" s="237">
        <v>0</v>
      </c>
      <c r="E212" s="60"/>
      <c r="F212" s="145">
        <f t="shared" si="30"/>
        <v>0</v>
      </c>
      <c r="G212" s="237"/>
      <c r="H212" s="238"/>
      <c r="I212" s="110">
        <f t="shared" si="31"/>
        <v>0</v>
      </c>
      <c r="J212" s="237">
        <v>0</v>
      </c>
      <c r="K212" s="238"/>
      <c r="L212" s="110">
        <f t="shared" si="32"/>
        <v>0</v>
      </c>
      <c r="M212" s="121"/>
      <c r="N212" s="60"/>
      <c r="O212" s="110">
        <f t="shared" si="33"/>
        <v>0</v>
      </c>
      <c r="P212" s="213"/>
    </row>
    <row r="213" spans="1:16" hidden="1" x14ac:dyDescent="0.25">
      <c r="A213" s="36">
        <v>5215</v>
      </c>
      <c r="B213" s="57" t="s">
        <v>206</v>
      </c>
      <c r="C213" s="311">
        <f t="shared" si="26"/>
        <v>0</v>
      </c>
      <c r="D213" s="237">
        <v>0</v>
      </c>
      <c r="E213" s="60"/>
      <c r="F213" s="145">
        <f t="shared" si="30"/>
        <v>0</v>
      </c>
      <c r="G213" s="237"/>
      <c r="H213" s="238"/>
      <c r="I213" s="110">
        <f t="shared" si="31"/>
        <v>0</v>
      </c>
      <c r="J213" s="237">
        <v>0</v>
      </c>
      <c r="K213" s="238"/>
      <c r="L213" s="110">
        <f t="shared" si="32"/>
        <v>0</v>
      </c>
      <c r="M213" s="121"/>
      <c r="N213" s="60"/>
      <c r="O213" s="110">
        <f t="shared" si="33"/>
        <v>0</v>
      </c>
      <c r="P213" s="213"/>
    </row>
    <row r="214" spans="1:16" ht="24" hidden="1" x14ac:dyDescent="0.25">
      <c r="A214" s="36">
        <v>5216</v>
      </c>
      <c r="B214" s="57" t="s">
        <v>207</v>
      </c>
      <c r="C214" s="311">
        <f t="shared" si="26"/>
        <v>0</v>
      </c>
      <c r="D214" s="237">
        <v>0</v>
      </c>
      <c r="E214" s="60"/>
      <c r="F214" s="145">
        <f t="shared" si="30"/>
        <v>0</v>
      </c>
      <c r="G214" s="237"/>
      <c r="H214" s="238"/>
      <c r="I214" s="110">
        <f t="shared" si="31"/>
        <v>0</v>
      </c>
      <c r="J214" s="237">
        <v>0</v>
      </c>
      <c r="K214" s="238"/>
      <c r="L214" s="110">
        <f t="shared" si="32"/>
        <v>0</v>
      </c>
      <c r="M214" s="121"/>
      <c r="N214" s="60"/>
      <c r="O214" s="110">
        <f t="shared" si="33"/>
        <v>0</v>
      </c>
      <c r="P214" s="213"/>
    </row>
    <row r="215" spans="1:16" hidden="1" x14ac:dyDescent="0.25">
      <c r="A215" s="36">
        <v>5217</v>
      </c>
      <c r="B215" s="57" t="s">
        <v>208</v>
      </c>
      <c r="C215" s="311">
        <f t="shared" si="26"/>
        <v>0</v>
      </c>
      <c r="D215" s="237">
        <v>0</v>
      </c>
      <c r="E215" s="60"/>
      <c r="F215" s="145">
        <f t="shared" si="30"/>
        <v>0</v>
      </c>
      <c r="G215" s="237"/>
      <c r="H215" s="238"/>
      <c r="I215" s="110">
        <f t="shared" si="31"/>
        <v>0</v>
      </c>
      <c r="J215" s="237">
        <v>0</v>
      </c>
      <c r="K215" s="238"/>
      <c r="L215" s="110">
        <f t="shared" si="32"/>
        <v>0</v>
      </c>
      <c r="M215" s="121"/>
      <c r="N215" s="60"/>
      <c r="O215" s="110">
        <f t="shared" si="33"/>
        <v>0</v>
      </c>
      <c r="P215" s="213"/>
    </row>
    <row r="216" spans="1:16" hidden="1" x14ac:dyDescent="0.25">
      <c r="A216" s="36">
        <v>5218</v>
      </c>
      <c r="B216" s="57" t="s">
        <v>209</v>
      </c>
      <c r="C216" s="311">
        <f t="shared" si="26"/>
        <v>0</v>
      </c>
      <c r="D216" s="237">
        <v>0</v>
      </c>
      <c r="E216" s="60"/>
      <c r="F216" s="145">
        <f t="shared" si="30"/>
        <v>0</v>
      </c>
      <c r="G216" s="237"/>
      <c r="H216" s="238"/>
      <c r="I216" s="110">
        <f t="shared" si="31"/>
        <v>0</v>
      </c>
      <c r="J216" s="237">
        <v>0</v>
      </c>
      <c r="K216" s="238"/>
      <c r="L216" s="110">
        <f t="shared" si="32"/>
        <v>0</v>
      </c>
      <c r="M216" s="121"/>
      <c r="N216" s="60"/>
      <c r="O216" s="110">
        <f t="shared" si="33"/>
        <v>0</v>
      </c>
      <c r="P216" s="213"/>
    </row>
    <row r="217" spans="1:16" hidden="1" x14ac:dyDescent="0.25">
      <c r="A217" s="36">
        <v>5219</v>
      </c>
      <c r="B217" s="57" t="s">
        <v>210</v>
      </c>
      <c r="C217" s="311">
        <f t="shared" si="26"/>
        <v>0</v>
      </c>
      <c r="D217" s="237">
        <v>0</v>
      </c>
      <c r="E217" s="60"/>
      <c r="F217" s="145">
        <f t="shared" si="30"/>
        <v>0</v>
      </c>
      <c r="G217" s="237"/>
      <c r="H217" s="238"/>
      <c r="I217" s="110">
        <f t="shared" si="31"/>
        <v>0</v>
      </c>
      <c r="J217" s="237">
        <v>0</v>
      </c>
      <c r="K217" s="238"/>
      <c r="L217" s="110">
        <f t="shared" si="32"/>
        <v>0</v>
      </c>
      <c r="M217" s="121"/>
      <c r="N217" s="60"/>
      <c r="O217" s="110">
        <f t="shared" si="33"/>
        <v>0</v>
      </c>
      <c r="P217" s="213"/>
    </row>
    <row r="218" spans="1:16" hidden="1" x14ac:dyDescent="0.25">
      <c r="A218" s="108">
        <v>5220</v>
      </c>
      <c r="B218" s="57" t="s">
        <v>211</v>
      </c>
      <c r="C218" s="311">
        <f t="shared" si="26"/>
        <v>0</v>
      </c>
      <c r="D218" s="237">
        <v>0</v>
      </c>
      <c r="E218" s="60"/>
      <c r="F218" s="145">
        <f t="shared" si="30"/>
        <v>0</v>
      </c>
      <c r="G218" s="237"/>
      <c r="H218" s="238"/>
      <c r="I218" s="110">
        <f t="shared" si="31"/>
        <v>0</v>
      </c>
      <c r="J218" s="237">
        <v>0</v>
      </c>
      <c r="K218" s="238"/>
      <c r="L218" s="110">
        <f t="shared" si="32"/>
        <v>0</v>
      </c>
      <c r="M218" s="121"/>
      <c r="N218" s="60"/>
      <c r="O218" s="110">
        <f t="shared" si="33"/>
        <v>0</v>
      </c>
      <c r="P218" s="213"/>
    </row>
    <row r="219" spans="1:16" hidden="1" x14ac:dyDescent="0.25">
      <c r="A219" s="108">
        <v>5230</v>
      </c>
      <c r="B219" s="57" t="s">
        <v>212</v>
      </c>
      <c r="C219" s="311">
        <f t="shared" si="26"/>
        <v>0</v>
      </c>
      <c r="D219" s="288">
        <f>SUM(D220:D227)</f>
        <v>0</v>
      </c>
      <c r="E219" s="109">
        <f>SUM(E220:E227)</f>
        <v>0</v>
      </c>
      <c r="F219" s="145">
        <f t="shared" si="30"/>
        <v>0</v>
      </c>
      <c r="G219" s="288">
        <f>SUM(G220:G227)</f>
        <v>0</v>
      </c>
      <c r="H219" s="115">
        <f>SUM(H220:H227)</f>
        <v>0</v>
      </c>
      <c r="I219" s="110">
        <f t="shared" si="31"/>
        <v>0</v>
      </c>
      <c r="J219" s="288">
        <f>SUM(J220:J227)</f>
        <v>0</v>
      </c>
      <c r="K219" s="115">
        <f>SUM(K220:K227)</f>
        <v>0</v>
      </c>
      <c r="L219" s="110">
        <f t="shared" si="32"/>
        <v>0</v>
      </c>
      <c r="M219" s="131">
        <f>SUM(M220:M227)</f>
        <v>0</v>
      </c>
      <c r="N219" s="109">
        <f>SUM(N220:N227)</f>
        <v>0</v>
      </c>
      <c r="O219" s="110">
        <f t="shared" si="33"/>
        <v>0</v>
      </c>
      <c r="P219" s="213"/>
    </row>
    <row r="220" spans="1:16" hidden="1" x14ac:dyDescent="0.25">
      <c r="A220" s="36">
        <v>5231</v>
      </c>
      <c r="B220" s="57" t="s">
        <v>213</v>
      </c>
      <c r="C220" s="311">
        <f t="shared" si="26"/>
        <v>0</v>
      </c>
      <c r="D220" s="237">
        <v>0</v>
      </c>
      <c r="E220" s="60"/>
      <c r="F220" s="145">
        <f t="shared" si="30"/>
        <v>0</v>
      </c>
      <c r="G220" s="237"/>
      <c r="H220" s="238"/>
      <c r="I220" s="110">
        <f t="shared" si="31"/>
        <v>0</v>
      </c>
      <c r="J220" s="237">
        <v>0</v>
      </c>
      <c r="K220" s="238"/>
      <c r="L220" s="110">
        <f t="shared" si="32"/>
        <v>0</v>
      </c>
      <c r="M220" s="121"/>
      <c r="N220" s="60"/>
      <c r="O220" s="110">
        <f t="shared" si="33"/>
        <v>0</v>
      </c>
      <c r="P220" s="213"/>
    </row>
    <row r="221" spans="1:16" hidden="1" x14ac:dyDescent="0.25">
      <c r="A221" s="36">
        <v>5232</v>
      </c>
      <c r="B221" s="57" t="s">
        <v>214</v>
      </c>
      <c r="C221" s="311">
        <f t="shared" si="26"/>
        <v>0</v>
      </c>
      <c r="D221" s="237">
        <v>0</v>
      </c>
      <c r="E221" s="60"/>
      <c r="F221" s="145">
        <f t="shared" si="30"/>
        <v>0</v>
      </c>
      <c r="G221" s="237"/>
      <c r="H221" s="238"/>
      <c r="I221" s="110">
        <f t="shared" si="31"/>
        <v>0</v>
      </c>
      <c r="J221" s="237">
        <v>0</v>
      </c>
      <c r="K221" s="238"/>
      <c r="L221" s="110">
        <f t="shared" si="32"/>
        <v>0</v>
      </c>
      <c r="M221" s="121"/>
      <c r="N221" s="60"/>
      <c r="O221" s="110">
        <f t="shared" si="33"/>
        <v>0</v>
      </c>
      <c r="P221" s="213"/>
    </row>
    <row r="222" spans="1:16" hidden="1" x14ac:dyDescent="0.25">
      <c r="A222" s="36">
        <v>5233</v>
      </c>
      <c r="B222" s="57" t="s">
        <v>215</v>
      </c>
      <c r="C222" s="311">
        <f t="shared" si="26"/>
        <v>0</v>
      </c>
      <c r="D222" s="237">
        <v>0</v>
      </c>
      <c r="E222" s="60"/>
      <c r="F222" s="145">
        <f t="shared" si="30"/>
        <v>0</v>
      </c>
      <c r="G222" s="237"/>
      <c r="H222" s="238"/>
      <c r="I222" s="110">
        <f t="shared" si="31"/>
        <v>0</v>
      </c>
      <c r="J222" s="237">
        <v>0</v>
      </c>
      <c r="K222" s="238"/>
      <c r="L222" s="110">
        <f t="shared" si="32"/>
        <v>0</v>
      </c>
      <c r="M222" s="121"/>
      <c r="N222" s="60"/>
      <c r="O222" s="110">
        <f t="shared" si="33"/>
        <v>0</v>
      </c>
      <c r="P222" s="213"/>
    </row>
    <row r="223" spans="1:16" ht="24" hidden="1" x14ac:dyDescent="0.25">
      <c r="A223" s="36">
        <v>5234</v>
      </c>
      <c r="B223" s="57" t="s">
        <v>216</v>
      </c>
      <c r="C223" s="311">
        <f t="shared" si="26"/>
        <v>0</v>
      </c>
      <c r="D223" s="237">
        <v>0</v>
      </c>
      <c r="E223" s="60"/>
      <c r="F223" s="145">
        <f t="shared" si="30"/>
        <v>0</v>
      </c>
      <c r="G223" s="237"/>
      <c r="H223" s="238"/>
      <c r="I223" s="110">
        <f t="shared" si="31"/>
        <v>0</v>
      </c>
      <c r="J223" s="237">
        <v>0</v>
      </c>
      <c r="K223" s="238"/>
      <c r="L223" s="110">
        <f t="shared" si="32"/>
        <v>0</v>
      </c>
      <c r="M223" s="121"/>
      <c r="N223" s="60"/>
      <c r="O223" s="110">
        <f t="shared" si="33"/>
        <v>0</v>
      </c>
      <c r="P223" s="213"/>
    </row>
    <row r="224" spans="1:16" hidden="1" x14ac:dyDescent="0.25">
      <c r="A224" s="36">
        <v>5236</v>
      </c>
      <c r="B224" s="57" t="s">
        <v>217</v>
      </c>
      <c r="C224" s="311">
        <f t="shared" si="26"/>
        <v>0</v>
      </c>
      <c r="D224" s="237">
        <v>0</v>
      </c>
      <c r="E224" s="60"/>
      <c r="F224" s="145">
        <f t="shared" si="30"/>
        <v>0</v>
      </c>
      <c r="G224" s="237"/>
      <c r="H224" s="238"/>
      <c r="I224" s="110">
        <f t="shared" si="31"/>
        <v>0</v>
      </c>
      <c r="J224" s="237">
        <v>0</v>
      </c>
      <c r="K224" s="238"/>
      <c r="L224" s="110">
        <f t="shared" si="32"/>
        <v>0</v>
      </c>
      <c r="M224" s="121"/>
      <c r="N224" s="60"/>
      <c r="O224" s="110">
        <f t="shared" si="33"/>
        <v>0</v>
      </c>
      <c r="P224" s="213"/>
    </row>
    <row r="225" spans="1:16" hidden="1" x14ac:dyDescent="0.25">
      <c r="A225" s="36">
        <v>5237</v>
      </c>
      <c r="B225" s="57" t="s">
        <v>218</v>
      </c>
      <c r="C225" s="311">
        <f t="shared" si="26"/>
        <v>0</v>
      </c>
      <c r="D225" s="237">
        <v>0</v>
      </c>
      <c r="E225" s="60"/>
      <c r="F225" s="145">
        <f t="shared" si="30"/>
        <v>0</v>
      </c>
      <c r="G225" s="237"/>
      <c r="H225" s="238"/>
      <c r="I225" s="110">
        <f t="shared" si="31"/>
        <v>0</v>
      </c>
      <c r="J225" s="237">
        <v>0</v>
      </c>
      <c r="K225" s="238"/>
      <c r="L225" s="110">
        <f t="shared" si="32"/>
        <v>0</v>
      </c>
      <c r="M225" s="121"/>
      <c r="N225" s="60"/>
      <c r="O225" s="110">
        <f t="shared" si="33"/>
        <v>0</v>
      </c>
      <c r="P225" s="213"/>
    </row>
    <row r="226" spans="1:16" ht="24" hidden="1" x14ac:dyDescent="0.25">
      <c r="A226" s="36">
        <v>5238</v>
      </c>
      <c r="B226" s="57" t="s">
        <v>219</v>
      </c>
      <c r="C226" s="311">
        <f t="shared" si="26"/>
        <v>0</v>
      </c>
      <c r="D226" s="237">
        <v>0</v>
      </c>
      <c r="E226" s="60"/>
      <c r="F226" s="145">
        <f t="shared" si="30"/>
        <v>0</v>
      </c>
      <c r="G226" s="237"/>
      <c r="H226" s="238"/>
      <c r="I226" s="110">
        <f t="shared" si="31"/>
        <v>0</v>
      </c>
      <c r="J226" s="237">
        <v>0</v>
      </c>
      <c r="K226" s="238"/>
      <c r="L226" s="110">
        <f t="shared" si="32"/>
        <v>0</v>
      </c>
      <c r="M226" s="121"/>
      <c r="N226" s="60"/>
      <c r="O226" s="110">
        <f t="shared" si="33"/>
        <v>0</v>
      </c>
      <c r="P226" s="213"/>
    </row>
    <row r="227" spans="1:16" ht="24" hidden="1" x14ac:dyDescent="0.25">
      <c r="A227" s="36">
        <v>5239</v>
      </c>
      <c r="B227" s="57" t="s">
        <v>220</v>
      </c>
      <c r="C227" s="311">
        <f t="shared" si="26"/>
        <v>0</v>
      </c>
      <c r="D227" s="237">
        <v>0</v>
      </c>
      <c r="E227" s="60"/>
      <c r="F227" s="145">
        <f t="shared" si="30"/>
        <v>0</v>
      </c>
      <c r="G227" s="237"/>
      <c r="H227" s="238"/>
      <c r="I227" s="110">
        <f t="shared" si="31"/>
        <v>0</v>
      </c>
      <c r="J227" s="237">
        <v>0</v>
      </c>
      <c r="K227" s="238"/>
      <c r="L227" s="110">
        <f t="shared" si="32"/>
        <v>0</v>
      </c>
      <c r="M227" s="121"/>
      <c r="N227" s="60"/>
      <c r="O227" s="110">
        <f t="shared" si="33"/>
        <v>0</v>
      </c>
      <c r="P227" s="213"/>
    </row>
    <row r="228" spans="1:16" ht="24" hidden="1" x14ac:dyDescent="0.25">
      <c r="A228" s="108">
        <v>5240</v>
      </c>
      <c r="B228" s="57" t="s">
        <v>221</v>
      </c>
      <c r="C228" s="311">
        <f t="shared" si="26"/>
        <v>0</v>
      </c>
      <c r="D228" s="237">
        <v>0</v>
      </c>
      <c r="E228" s="60"/>
      <c r="F228" s="145">
        <f t="shared" si="30"/>
        <v>0</v>
      </c>
      <c r="G228" s="237"/>
      <c r="H228" s="238"/>
      <c r="I228" s="110">
        <f t="shared" si="31"/>
        <v>0</v>
      </c>
      <c r="J228" s="237">
        <v>0</v>
      </c>
      <c r="K228" s="238"/>
      <c r="L228" s="110">
        <f t="shared" si="32"/>
        <v>0</v>
      </c>
      <c r="M228" s="121"/>
      <c r="N228" s="60"/>
      <c r="O228" s="110">
        <f t="shared" si="33"/>
        <v>0</v>
      </c>
      <c r="P228" s="213"/>
    </row>
    <row r="229" spans="1:16" hidden="1" x14ac:dyDescent="0.25">
      <c r="A229" s="108">
        <v>5250</v>
      </c>
      <c r="B229" s="57" t="s">
        <v>222</v>
      </c>
      <c r="C229" s="311">
        <f t="shared" si="26"/>
        <v>0</v>
      </c>
      <c r="D229" s="237">
        <v>0</v>
      </c>
      <c r="E229" s="60"/>
      <c r="F229" s="145">
        <f t="shared" si="30"/>
        <v>0</v>
      </c>
      <c r="G229" s="237"/>
      <c r="H229" s="238"/>
      <c r="I229" s="110">
        <f t="shared" si="31"/>
        <v>0</v>
      </c>
      <c r="J229" s="237">
        <v>0</v>
      </c>
      <c r="K229" s="238"/>
      <c r="L229" s="110">
        <f t="shared" si="32"/>
        <v>0</v>
      </c>
      <c r="M229" s="121"/>
      <c r="N229" s="60"/>
      <c r="O229" s="110">
        <f t="shared" si="33"/>
        <v>0</v>
      </c>
      <c r="P229" s="213"/>
    </row>
    <row r="230" spans="1:16" hidden="1" x14ac:dyDescent="0.25">
      <c r="A230" s="108">
        <v>5260</v>
      </c>
      <c r="B230" s="57" t="s">
        <v>223</v>
      </c>
      <c r="C230" s="311">
        <f t="shared" si="26"/>
        <v>0</v>
      </c>
      <c r="D230" s="288">
        <f>SUM(D231)</f>
        <v>0</v>
      </c>
      <c r="E230" s="109">
        <f>SUM(E231)</f>
        <v>0</v>
      </c>
      <c r="F230" s="145">
        <f t="shared" si="30"/>
        <v>0</v>
      </c>
      <c r="G230" s="288">
        <f>SUM(G231)</f>
        <v>0</v>
      </c>
      <c r="H230" s="115">
        <f>SUM(H231)</f>
        <v>0</v>
      </c>
      <c r="I230" s="110">
        <f t="shared" si="31"/>
        <v>0</v>
      </c>
      <c r="J230" s="288">
        <f>SUM(J231)</f>
        <v>0</v>
      </c>
      <c r="K230" s="115">
        <f>SUM(K231)</f>
        <v>0</v>
      </c>
      <c r="L230" s="110">
        <f t="shared" si="32"/>
        <v>0</v>
      </c>
      <c r="M230" s="131">
        <f>SUM(M231)</f>
        <v>0</v>
      </c>
      <c r="N230" s="109">
        <f>SUM(N231)</f>
        <v>0</v>
      </c>
      <c r="O230" s="110">
        <f t="shared" si="33"/>
        <v>0</v>
      </c>
      <c r="P230" s="213"/>
    </row>
    <row r="231" spans="1:16" ht="24" hidden="1" x14ac:dyDescent="0.25">
      <c r="A231" s="36">
        <v>5269</v>
      </c>
      <c r="B231" s="57" t="s">
        <v>224</v>
      </c>
      <c r="C231" s="311">
        <f t="shared" si="26"/>
        <v>0</v>
      </c>
      <c r="D231" s="237">
        <v>0</v>
      </c>
      <c r="E231" s="60"/>
      <c r="F231" s="145">
        <f t="shared" si="30"/>
        <v>0</v>
      </c>
      <c r="G231" s="237"/>
      <c r="H231" s="238"/>
      <c r="I231" s="110">
        <f t="shared" si="31"/>
        <v>0</v>
      </c>
      <c r="J231" s="237">
        <v>0</v>
      </c>
      <c r="K231" s="238"/>
      <c r="L231" s="110">
        <f t="shared" si="32"/>
        <v>0</v>
      </c>
      <c r="M231" s="121"/>
      <c r="N231" s="60"/>
      <c r="O231" s="110">
        <f t="shared" si="33"/>
        <v>0</v>
      </c>
      <c r="P231" s="213"/>
    </row>
    <row r="232" spans="1:16" ht="24" hidden="1" x14ac:dyDescent="0.25">
      <c r="A232" s="105">
        <v>5270</v>
      </c>
      <c r="B232" s="78" t="s">
        <v>225</v>
      </c>
      <c r="C232" s="293">
        <f t="shared" si="26"/>
        <v>0</v>
      </c>
      <c r="D232" s="289">
        <v>0</v>
      </c>
      <c r="E232" s="111"/>
      <c r="F232" s="286">
        <f t="shared" si="30"/>
        <v>0</v>
      </c>
      <c r="G232" s="289"/>
      <c r="H232" s="290"/>
      <c r="I232" s="107">
        <f t="shared" si="31"/>
        <v>0</v>
      </c>
      <c r="J232" s="289">
        <v>0</v>
      </c>
      <c r="K232" s="290"/>
      <c r="L232" s="107">
        <f t="shared" si="32"/>
        <v>0</v>
      </c>
      <c r="M232" s="181"/>
      <c r="N232" s="111"/>
      <c r="O232" s="107">
        <f t="shared" si="33"/>
        <v>0</v>
      </c>
      <c r="P232" s="265"/>
    </row>
    <row r="233" spans="1:16" hidden="1" x14ac:dyDescent="0.25">
      <c r="A233" s="99">
        <v>6000</v>
      </c>
      <c r="B233" s="99" t="s">
        <v>226</v>
      </c>
      <c r="C233" s="385">
        <f t="shared" si="26"/>
        <v>0</v>
      </c>
      <c r="D233" s="280">
        <f>D234+D254+D261</f>
        <v>0</v>
      </c>
      <c r="E233" s="101">
        <f>E234+E254+E261</f>
        <v>0</v>
      </c>
      <c r="F233" s="281">
        <f t="shared" si="30"/>
        <v>0</v>
      </c>
      <c r="G233" s="280">
        <f>G234+G254+G261</f>
        <v>0</v>
      </c>
      <c r="H233" s="282">
        <f>H234+H254+H261</f>
        <v>0</v>
      </c>
      <c r="I233" s="102">
        <f t="shared" si="31"/>
        <v>0</v>
      </c>
      <c r="J233" s="280">
        <f>J234+J254+J261</f>
        <v>0</v>
      </c>
      <c r="K233" s="282">
        <f>K234+K254+K261</f>
        <v>0</v>
      </c>
      <c r="L233" s="102">
        <f t="shared" si="32"/>
        <v>0</v>
      </c>
      <c r="M233" s="133">
        <f>M234+M254+M261</f>
        <v>0</v>
      </c>
      <c r="N233" s="101">
        <f>N234+N254+N261</f>
        <v>0</v>
      </c>
      <c r="O233" s="102">
        <f t="shared" si="33"/>
        <v>0</v>
      </c>
      <c r="P233" s="366"/>
    </row>
    <row r="234" spans="1:16" hidden="1" x14ac:dyDescent="0.25">
      <c r="A234" s="70">
        <v>6200</v>
      </c>
      <c r="B234" s="118" t="s">
        <v>227</v>
      </c>
      <c r="C234" s="387">
        <f>F234+I234+L234+O234</f>
        <v>0</v>
      </c>
      <c r="D234" s="304">
        <f>SUM(D235,D236,D238,D241,D247,D248,D249)</f>
        <v>0</v>
      </c>
      <c r="E234" s="126">
        <f>SUM(E235,E236,E238,E241,E247,E248,E249)</f>
        <v>0</v>
      </c>
      <c r="F234" s="305">
        <f>D234+E234</f>
        <v>0</v>
      </c>
      <c r="G234" s="304">
        <f>SUM(G235,G236,G238,G241,G247,G248,G249)</f>
        <v>0</v>
      </c>
      <c r="H234" s="306">
        <f>SUM(H235,H236,H238,H241,H247,H248,H249)</f>
        <v>0</v>
      </c>
      <c r="I234" s="284">
        <f t="shared" si="31"/>
        <v>0</v>
      </c>
      <c r="J234" s="304">
        <f>SUM(J235,J236,J238,J241,J247,J248,J249)</f>
        <v>0</v>
      </c>
      <c r="K234" s="306">
        <f>SUM(K235,K236,K238,K241,K247,K248,K249)</f>
        <v>0</v>
      </c>
      <c r="L234" s="284">
        <f t="shared" si="32"/>
        <v>0</v>
      </c>
      <c r="M234" s="134">
        <f>SUM(M235,M236,M238,M241,M247,M248,M249)</f>
        <v>0</v>
      </c>
      <c r="N234" s="126">
        <f>SUM(N235,N236,N238,N241,N247,N248,N249)</f>
        <v>0</v>
      </c>
      <c r="O234" s="284">
        <f t="shared" si="33"/>
        <v>0</v>
      </c>
      <c r="P234" s="285"/>
    </row>
    <row r="235" spans="1:16" ht="24" hidden="1" x14ac:dyDescent="0.25">
      <c r="A235" s="164">
        <v>6220</v>
      </c>
      <c r="B235" s="52" t="s">
        <v>228</v>
      </c>
      <c r="C235" s="376">
        <f t="shared" si="26"/>
        <v>0</v>
      </c>
      <c r="D235" s="231">
        <v>0</v>
      </c>
      <c r="E235" s="55"/>
      <c r="F235" s="287">
        <f t="shared" si="30"/>
        <v>0</v>
      </c>
      <c r="G235" s="231"/>
      <c r="H235" s="232"/>
      <c r="I235" s="114">
        <f t="shared" si="31"/>
        <v>0</v>
      </c>
      <c r="J235" s="231">
        <v>0</v>
      </c>
      <c r="K235" s="232"/>
      <c r="L235" s="114">
        <f t="shared" si="32"/>
        <v>0</v>
      </c>
      <c r="M235" s="179"/>
      <c r="N235" s="55"/>
      <c r="O235" s="114">
        <f t="shared" si="33"/>
        <v>0</v>
      </c>
      <c r="P235" s="208"/>
    </row>
    <row r="236" spans="1:16" hidden="1" x14ac:dyDescent="0.25">
      <c r="A236" s="108">
        <v>6230</v>
      </c>
      <c r="B236" s="57" t="s">
        <v>229</v>
      </c>
      <c r="C236" s="311">
        <f t="shared" si="26"/>
        <v>0</v>
      </c>
      <c r="D236" s="288">
        <f>SUM(D237)</f>
        <v>0</v>
      </c>
      <c r="E236" s="115">
        <f>SUM(E237)</f>
        <v>0</v>
      </c>
      <c r="F236" s="145">
        <f t="shared" si="30"/>
        <v>0</v>
      </c>
      <c r="G236" s="288">
        <f>SUM(G237)</f>
        <v>0</v>
      </c>
      <c r="H236" s="115">
        <f>SUM(H237)</f>
        <v>0</v>
      </c>
      <c r="I236" s="110">
        <f t="shared" si="31"/>
        <v>0</v>
      </c>
      <c r="J236" s="288">
        <f>SUM(J237)</f>
        <v>0</v>
      </c>
      <c r="K236" s="115">
        <f>SUM(K237)</f>
        <v>0</v>
      </c>
      <c r="L236" s="110">
        <f t="shared" si="32"/>
        <v>0</v>
      </c>
      <c r="M236" s="288">
        <f>SUM(M237)</f>
        <v>0</v>
      </c>
      <c r="N236" s="115">
        <f>SUM(N237)</f>
        <v>0</v>
      </c>
      <c r="O236" s="110">
        <f t="shared" si="33"/>
        <v>0</v>
      </c>
      <c r="P236" s="213"/>
    </row>
    <row r="237" spans="1:16" ht="24" hidden="1" x14ac:dyDescent="0.25">
      <c r="A237" s="36">
        <v>6239</v>
      </c>
      <c r="B237" s="52" t="s">
        <v>230</v>
      </c>
      <c r="C237" s="311">
        <f t="shared" si="26"/>
        <v>0</v>
      </c>
      <c r="D237" s="237">
        <v>0</v>
      </c>
      <c r="E237" s="60"/>
      <c r="F237" s="145">
        <f t="shared" si="30"/>
        <v>0</v>
      </c>
      <c r="G237" s="237"/>
      <c r="H237" s="238"/>
      <c r="I237" s="110">
        <f t="shared" si="31"/>
        <v>0</v>
      </c>
      <c r="J237" s="237">
        <v>0</v>
      </c>
      <c r="K237" s="238"/>
      <c r="L237" s="110">
        <f t="shared" si="32"/>
        <v>0</v>
      </c>
      <c r="M237" s="121"/>
      <c r="N237" s="60"/>
      <c r="O237" s="110">
        <f t="shared" si="33"/>
        <v>0</v>
      </c>
      <c r="P237" s="213"/>
    </row>
    <row r="238" spans="1:16" ht="24" hidden="1" x14ac:dyDescent="0.25">
      <c r="A238" s="108">
        <v>6240</v>
      </c>
      <c r="B238" s="57" t="s">
        <v>231</v>
      </c>
      <c r="C238" s="311">
        <f t="shared" si="26"/>
        <v>0</v>
      </c>
      <c r="D238" s="288">
        <f>SUM(D239:D240)</f>
        <v>0</v>
      </c>
      <c r="E238" s="109">
        <f>SUM(E239:E240)</f>
        <v>0</v>
      </c>
      <c r="F238" s="145">
        <f t="shared" si="30"/>
        <v>0</v>
      </c>
      <c r="G238" s="288">
        <f>SUM(G239:G240)</f>
        <v>0</v>
      </c>
      <c r="H238" s="115">
        <f>SUM(H239:H240)</f>
        <v>0</v>
      </c>
      <c r="I238" s="110">
        <f t="shared" si="31"/>
        <v>0</v>
      </c>
      <c r="J238" s="288">
        <f>SUM(J239:J240)</f>
        <v>0</v>
      </c>
      <c r="K238" s="115">
        <f>SUM(K239:K240)</f>
        <v>0</v>
      </c>
      <c r="L238" s="110">
        <f t="shared" si="32"/>
        <v>0</v>
      </c>
      <c r="M238" s="131">
        <f>SUM(M239:M240)</f>
        <v>0</v>
      </c>
      <c r="N238" s="109">
        <f>SUM(N239:N240)</f>
        <v>0</v>
      </c>
      <c r="O238" s="110">
        <f t="shared" si="33"/>
        <v>0</v>
      </c>
      <c r="P238" s="213"/>
    </row>
    <row r="239" spans="1:16" hidden="1" x14ac:dyDescent="0.25">
      <c r="A239" s="36">
        <v>6241</v>
      </c>
      <c r="B239" s="57" t="s">
        <v>232</v>
      </c>
      <c r="C239" s="311">
        <f t="shared" si="26"/>
        <v>0</v>
      </c>
      <c r="D239" s="237">
        <v>0</v>
      </c>
      <c r="E239" s="60"/>
      <c r="F239" s="145">
        <f t="shared" si="30"/>
        <v>0</v>
      </c>
      <c r="G239" s="237"/>
      <c r="H239" s="238"/>
      <c r="I239" s="110">
        <f t="shared" si="31"/>
        <v>0</v>
      </c>
      <c r="J239" s="237">
        <v>0</v>
      </c>
      <c r="K239" s="238"/>
      <c r="L239" s="110">
        <f t="shared" si="32"/>
        <v>0</v>
      </c>
      <c r="M239" s="121"/>
      <c r="N239" s="60"/>
      <c r="O239" s="110">
        <f t="shared" si="33"/>
        <v>0</v>
      </c>
      <c r="P239" s="213"/>
    </row>
    <row r="240" spans="1:16" hidden="1" x14ac:dyDescent="0.25">
      <c r="A240" s="36">
        <v>6242</v>
      </c>
      <c r="B240" s="57" t="s">
        <v>233</v>
      </c>
      <c r="C240" s="311">
        <f t="shared" si="26"/>
        <v>0</v>
      </c>
      <c r="D240" s="237">
        <v>0</v>
      </c>
      <c r="E240" s="60"/>
      <c r="F240" s="145">
        <f t="shared" si="30"/>
        <v>0</v>
      </c>
      <c r="G240" s="237"/>
      <c r="H240" s="238"/>
      <c r="I240" s="110">
        <f t="shared" si="31"/>
        <v>0</v>
      </c>
      <c r="J240" s="237">
        <v>0</v>
      </c>
      <c r="K240" s="238"/>
      <c r="L240" s="110">
        <f t="shared" si="32"/>
        <v>0</v>
      </c>
      <c r="M240" s="121"/>
      <c r="N240" s="60"/>
      <c r="O240" s="110">
        <f t="shared" si="33"/>
        <v>0</v>
      </c>
      <c r="P240" s="213"/>
    </row>
    <row r="241" spans="1:16" ht="24" hidden="1" x14ac:dyDescent="0.25">
      <c r="A241" s="108">
        <v>6250</v>
      </c>
      <c r="B241" s="57" t="s">
        <v>234</v>
      </c>
      <c r="C241" s="311">
        <f t="shared" si="26"/>
        <v>0</v>
      </c>
      <c r="D241" s="288">
        <f>SUM(D242:D246)</f>
        <v>0</v>
      </c>
      <c r="E241" s="109">
        <f>SUM(E242:E246)</f>
        <v>0</v>
      </c>
      <c r="F241" s="145">
        <f t="shared" si="30"/>
        <v>0</v>
      </c>
      <c r="G241" s="288">
        <f>SUM(G242:G246)</f>
        <v>0</v>
      </c>
      <c r="H241" s="115">
        <f>SUM(H242:H246)</f>
        <v>0</v>
      </c>
      <c r="I241" s="110">
        <f t="shared" si="31"/>
        <v>0</v>
      </c>
      <c r="J241" s="288">
        <f>SUM(J242:J246)</f>
        <v>0</v>
      </c>
      <c r="K241" s="115">
        <f>SUM(K242:K246)</f>
        <v>0</v>
      </c>
      <c r="L241" s="110">
        <f t="shared" si="32"/>
        <v>0</v>
      </c>
      <c r="M241" s="131">
        <f>SUM(M242:M246)</f>
        <v>0</v>
      </c>
      <c r="N241" s="109">
        <f>SUM(N242:N246)</f>
        <v>0</v>
      </c>
      <c r="O241" s="110">
        <f t="shared" si="33"/>
        <v>0</v>
      </c>
      <c r="P241" s="213"/>
    </row>
    <row r="242" spans="1:16" hidden="1" x14ac:dyDescent="0.25">
      <c r="A242" s="36">
        <v>6252</v>
      </c>
      <c r="B242" s="57" t="s">
        <v>235</v>
      </c>
      <c r="C242" s="311">
        <f t="shared" si="26"/>
        <v>0</v>
      </c>
      <c r="D242" s="237">
        <v>0</v>
      </c>
      <c r="E242" s="60"/>
      <c r="F242" s="145">
        <f t="shared" si="30"/>
        <v>0</v>
      </c>
      <c r="G242" s="237"/>
      <c r="H242" s="238"/>
      <c r="I242" s="110">
        <f t="shared" si="31"/>
        <v>0</v>
      </c>
      <c r="J242" s="237">
        <v>0</v>
      </c>
      <c r="K242" s="238"/>
      <c r="L242" s="110">
        <f t="shared" si="32"/>
        <v>0</v>
      </c>
      <c r="M242" s="121"/>
      <c r="N242" s="60"/>
      <c r="O242" s="110">
        <f t="shared" si="33"/>
        <v>0</v>
      </c>
      <c r="P242" s="213"/>
    </row>
    <row r="243" spans="1:16" hidden="1" x14ac:dyDescent="0.25">
      <c r="A243" s="36">
        <v>6253</v>
      </c>
      <c r="B243" s="57" t="s">
        <v>236</v>
      </c>
      <c r="C243" s="311">
        <f t="shared" si="26"/>
        <v>0</v>
      </c>
      <c r="D243" s="237">
        <v>0</v>
      </c>
      <c r="E243" s="60"/>
      <c r="F243" s="145">
        <f t="shared" si="30"/>
        <v>0</v>
      </c>
      <c r="G243" s="237"/>
      <c r="H243" s="238"/>
      <c r="I243" s="110">
        <f t="shared" si="31"/>
        <v>0</v>
      </c>
      <c r="J243" s="237">
        <v>0</v>
      </c>
      <c r="K243" s="238"/>
      <c r="L243" s="110">
        <f t="shared" si="32"/>
        <v>0</v>
      </c>
      <c r="M243" s="121"/>
      <c r="N243" s="60"/>
      <c r="O243" s="110">
        <f t="shared" si="33"/>
        <v>0</v>
      </c>
      <c r="P243" s="213"/>
    </row>
    <row r="244" spans="1:16" ht="24" hidden="1" x14ac:dyDescent="0.25">
      <c r="A244" s="36">
        <v>6254</v>
      </c>
      <c r="B244" s="57" t="s">
        <v>237</v>
      </c>
      <c r="C244" s="311">
        <f t="shared" si="26"/>
        <v>0</v>
      </c>
      <c r="D244" s="237">
        <v>0</v>
      </c>
      <c r="E244" s="60"/>
      <c r="F244" s="145">
        <f t="shared" si="30"/>
        <v>0</v>
      </c>
      <c r="G244" s="237"/>
      <c r="H244" s="238"/>
      <c r="I244" s="110">
        <f t="shared" si="31"/>
        <v>0</v>
      </c>
      <c r="J244" s="237">
        <v>0</v>
      </c>
      <c r="K244" s="238"/>
      <c r="L244" s="110">
        <f t="shared" si="32"/>
        <v>0</v>
      </c>
      <c r="M244" s="121"/>
      <c r="N244" s="60"/>
      <c r="O244" s="110">
        <f t="shared" si="33"/>
        <v>0</v>
      </c>
      <c r="P244" s="213"/>
    </row>
    <row r="245" spans="1:16" ht="24" hidden="1" x14ac:dyDescent="0.25">
      <c r="A245" s="36">
        <v>6255</v>
      </c>
      <c r="B245" s="57" t="s">
        <v>238</v>
      </c>
      <c r="C245" s="311">
        <f t="shared" si="26"/>
        <v>0</v>
      </c>
      <c r="D245" s="237">
        <v>0</v>
      </c>
      <c r="E245" s="60"/>
      <c r="F245" s="145">
        <f t="shared" si="30"/>
        <v>0</v>
      </c>
      <c r="G245" s="237"/>
      <c r="H245" s="238"/>
      <c r="I245" s="110">
        <f t="shared" si="31"/>
        <v>0</v>
      </c>
      <c r="J245" s="237">
        <v>0</v>
      </c>
      <c r="K245" s="238"/>
      <c r="L245" s="110">
        <f t="shared" si="32"/>
        <v>0</v>
      </c>
      <c r="M245" s="121"/>
      <c r="N245" s="60"/>
      <c r="O245" s="110">
        <f t="shared" si="33"/>
        <v>0</v>
      </c>
      <c r="P245" s="213"/>
    </row>
    <row r="246" spans="1:16" hidden="1" x14ac:dyDescent="0.25">
      <c r="A246" s="36">
        <v>6259</v>
      </c>
      <c r="B246" s="57" t="s">
        <v>239</v>
      </c>
      <c r="C246" s="311">
        <f t="shared" si="26"/>
        <v>0</v>
      </c>
      <c r="D246" s="237">
        <v>0</v>
      </c>
      <c r="E246" s="60"/>
      <c r="F246" s="145">
        <f t="shared" si="30"/>
        <v>0</v>
      </c>
      <c r="G246" s="237"/>
      <c r="H246" s="238"/>
      <c r="I246" s="110">
        <f t="shared" si="31"/>
        <v>0</v>
      </c>
      <c r="J246" s="237">
        <v>0</v>
      </c>
      <c r="K246" s="238"/>
      <c r="L246" s="110">
        <f t="shared" si="32"/>
        <v>0</v>
      </c>
      <c r="M246" s="121"/>
      <c r="N246" s="60"/>
      <c r="O246" s="110">
        <f t="shared" si="33"/>
        <v>0</v>
      </c>
      <c r="P246" s="213"/>
    </row>
    <row r="247" spans="1:16" ht="24" hidden="1" x14ac:dyDescent="0.25">
      <c r="A247" s="108">
        <v>6260</v>
      </c>
      <c r="B247" s="57" t="s">
        <v>240</v>
      </c>
      <c r="C247" s="311">
        <f t="shared" si="26"/>
        <v>0</v>
      </c>
      <c r="D247" s="237">
        <v>0</v>
      </c>
      <c r="E247" s="60"/>
      <c r="F247" s="145">
        <f t="shared" ref="F247:F299" si="37">D247+E247</f>
        <v>0</v>
      </c>
      <c r="G247" s="237"/>
      <c r="H247" s="238"/>
      <c r="I247" s="110">
        <f t="shared" ref="I247:I299" si="38">G247+H247</f>
        <v>0</v>
      </c>
      <c r="J247" s="237">
        <v>0</v>
      </c>
      <c r="K247" s="238"/>
      <c r="L247" s="110">
        <f t="shared" ref="L247:L299" si="39">J247+K247</f>
        <v>0</v>
      </c>
      <c r="M247" s="121"/>
      <c r="N247" s="60"/>
      <c r="O247" s="110">
        <f t="shared" ref="O247:O276" si="40">M247+N247</f>
        <v>0</v>
      </c>
      <c r="P247" s="213"/>
    </row>
    <row r="248" spans="1:16" hidden="1" x14ac:dyDescent="0.25">
      <c r="A248" s="108">
        <v>6270</v>
      </c>
      <c r="B248" s="57" t="s">
        <v>241</v>
      </c>
      <c r="C248" s="311">
        <f t="shared" si="26"/>
        <v>0</v>
      </c>
      <c r="D248" s="237">
        <v>0</v>
      </c>
      <c r="E248" s="60"/>
      <c r="F248" s="145">
        <f t="shared" si="37"/>
        <v>0</v>
      </c>
      <c r="G248" s="237"/>
      <c r="H248" s="238"/>
      <c r="I248" s="110">
        <f t="shared" si="38"/>
        <v>0</v>
      </c>
      <c r="J248" s="237">
        <v>0</v>
      </c>
      <c r="K248" s="238"/>
      <c r="L248" s="110">
        <f t="shared" si="39"/>
        <v>0</v>
      </c>
      <c r="M248" s="121"/>
      <c r="N248" s="60"/>
      <c r="O248" s="110">
        <f t="shared" si="40"/>
        <v>0</v>
      </c>
      <c r="P248" s="213"/>
    </row>
    <row r="249" spans="1:16" ht="24" hidden="1" x14ac:dyDescent="0.25">
      <c r="A249" s="164">
        <v>6290</v>
      </c>
      <c r="B249" s="52" t="s">
        <v>242</v>
      </c>
      <c r="C249" s="311">
        <f t="shared" si="26"/>
        <v>0</v>
      </c>
      <c r="D249" s="291">
        <f>SUM(D250:D253)</f>
        <v>0</v>
      </c>
      <c r="E249" s="113">
        <f>SUM(E250:E253)</f>
        <v>0</v>
      </c>
      <c r="F249" s="287">
        <f t="shared" si="37"/>
        <v>0</v>
      </c>
      <c r="G249" s="291">
        <f>SUM(G250:G253)</f>
        <v>0</v>
      </c>
      <c r="H249" s="292">
        <f t="shared" ref="H249" si="41">SUM(H250:H253)</f>
        <v>0</v>
      </c>
      <c r="I249" s="114">
        <f t="shared" si="38"/>
        <v>0</v>
      </c>
      <c r="J249" s="291">
        <f>SUM(J250:J253)</f>
        <v>0</v>
      </c>
      <c r="K249" s="292">
        <f t="shared" ref="K249" si="42">SUM(K250:K253)</f>
        <v>0</v>
      </c>
      <c r="L249" s="114">
        <f t="shared" si="39"/>
        <v>0</v>
      </c>
      <c r="M249" s="138">
        <f t="shared" ref="M249:N249" si="43">SUM(M250:M253)</f>
        <v>0</v>
      </c>
      <c r="N249" s="299">
        <f t="shared" si="43"/>
        <v>0</v>
      </c>
      <c r="O249" s="300">
        <f t="shared" si="40"/>
        <v>0</v>
      </c>
      <c r="P249" s="301"/>
    </row>
    <row r="250" spans="1:16" hidden="1" x14ac:dyDescent="0.25">
      <c r="A250" s="36">
        <v>6291</v>
      </c>
      <c r="B250" s="57" t="s">
        <v>243</v>
      </c>
      <c r="C250" s="311">
        <f t="shared" si="26"/>
        <v>0</v>
      </c>
      <c r="D250" s="237">
        <v>0</v>
      </c>
      <c r="E250" s="60"/>
      <c r="F250" s="145">
        <f t="shared" si="37"/>
        <v>0</v>
      </c>
      <c r="G250" s="237"/>
      <c r="H250" s="238"/>
      <c r="I250" s="110">
        <f t="shared" si="38"/>
        <v>0</v>
      </c>
      <c r="J250" s="237">
        <v>0</v>
      </c>
      <c r="K250" s="238"/>
      <c r="L250" s="110">
        <f t="shared" si="39"/>
        <v>0</v>
      </c>
      <c r="M250" s="121"/>
      <c r="N250" s="60"/>
      <c r="O250" s="110">
        <f t="shared" si="40"/>
        <v>0</v>
      </c>
      <c r="P250" s="213"/>
    </row>
    <row r="251" spans="1:16" hidden="1" x14ac:dyDescent="0.25">
      <c r="A251" s="36">
        <v>6292</v>
      </c>
      <c r="B251" s="57" t="s">
        <v>244</v>
      </c>
      <c r="C251" s="311">
        <f t="shared" si="26"/>
        <v>0</v>
      </c>
      <c r="D251" s="237">
        <v>0</v>
      </c>
      <c r="E251" s="60"/>
      <c r="F251" s="145">
        <f t="shared" si="37"/>
        <v>0</v>
      </c>
      <c r="G251" s="237"/>
      <c r="H251" s="238"/>
      <c r="I251" s="110">
        <f t="shared" si="38"/>
        <v>0</v>
      </c>
      <c r="J251" s="237">
        <v>0</v>
      </c>
      <c r="K251" s="238"/>
      <c r="L251" s="110">
        <f t="shared" si="39"/>
        <v>0</v>
      </c>
      <c r="M251" s="121"/>
      <c r="N251" s="60"/>
      <c r="O251" s="110">
        <f t="shared" si="40"/>
        <v>0</v>
      </c>
      <c r="P251" s="213"/>
    </row>
    <row r="252" spans="1:16" ht="72" hidden="1" x14ac:dyDescent="0.25">
      <c r="A252" s="36">
        <v>6296</v>
      </c>
      <c r="B252" s="57" t="s">
        <v>245</v>
      </c>
      <c r="C252" s="311">
        <f t="shared" si="26"/>
        <v>0</v>
      </c>
      <c r="D252" s="237">
        <v>0</v>
      </c>
      <c r="E252" s="60"/>
      <c r="F252" s="145">
        <f t="shared" si="37"/>
        <v>0</v>
      </c>
      <c r="G252" s="237"/>
      <c r="H252" s="238"/>
      <c r="I252" s="110">
        <f t="shared" si="38"/>
        <v>0</v>
      </c>
      <c r="J252" s="237">
        <v>0</v>
      </c>
      <c r="K252" s="238"/>
      <c r="L252" s="110">
        <f t="shared" si="39"/>
        <v>0</v>
      </c>
      <c r="M252" s="121"/>
      <c r="N252" s="60"/>
      <c r="O252" s="110">
        <f t="shared" si="40"/>
        <v>0</v>
      </c>
      <c r="P252" s="213"/>
    </row>
    <row r="253" spans="1:16" ht="36" hidden="1" x14ac:dyDescent="0.25">
      <c r="A253" s="36">
        <v>6299</v>
      </c>
      <c r="B253" s="57" t="s">
        <v>246</v>
      </c>
      <c r="C253" s="311">
        <f t="shared" si="26"/>
        <v>0</v>
      </c>
      <c r="D253" s="237">
        <v>0</v>
      </c>
      <c r="E253" s="60"/>
      <c r="F253" s="145">
        <f t="shared" si="37"/>
        <v>0</v>
      </c>
      <c r="G253" s="237"/>
      <c r="H253" s="238"/>
      <c r="I253" s="110">
        <f t="shared" si="38"/>
        <v>0</v>
      </c>
      <c r="J253" s="237">
        <v>0</v>
      </c>
      <c r="K253" s="238"/>
      <c r="L253" s="110">
        <f t="shared" si="39"/>
        <v>0</v>
      </c>
      <c r="M253" s="121"/>
      <c r="N253" s="60"/>
      <c r="O253" s="110">
        <f t="shared" si="40"/>
        <v>0</v>
      </c>
      <c r="P253" s="213"/>
    </row>
    <row r="254" spans="1:16" hidden="1" x14ac:dyDescent="0.25">
      <c r="A254" s="44">
        <v>6300</v>
      </c>
      <c r="B254" s="103" t="s">
        <v>247</v>
      </c>
      <c r="C254" s="375">
        <f t="shared" si="26"/>
        <v>0</v>
      </c>
      <c r="D254" s="227">
        <f>SUM(D255,D259,D260)</f>
        <v>0</v>
      </c>
      <c r="E254" s="50">
        <f>SUM(E255,E259,E260)</f>
        <v>0</v>
      </c>
      <c r="F254" s="283">
        <f t="shared" si="37"/>
        <v>0</v>
      </c>
      <c r="G254" s="227">
        <f>SUM(G255,G259,G260)</f>
        <v>0</v>
      </c>
      <c r="H254" s="104">
        <f t="shared" ref="H254" si="44">SUM(H255,H259,H260)</f>
        <v>0</v>
      </c>
      <c r="I254" s="112">
        <f t="shared" si="38"/>
        <v>0</v>
      </c>
      <c r="J254" s="227">
        <f>SUM(J255,J259,J260)</f>
        <v>0</v>
      </c>
      <c r="K254" s="104">
        <f t="shared" ref="K254" si="45">SUM(K255,K259,K260)</f>
        <v>0</v>
      </c>
      <c r="L254" s="112">
        <f t="shared" si="39"/>
        <v>0</v>
      </c>
      <c r="M254" s="173">
        <f t="shared" ref="M254:N254" si="46">SUM(M255,M259,M260)</f>
        <v>0</v>
      </c>
      <c r="N254" s="158">
        <f t="shared" si="46"/>
        <v>0</v>
      </c>
      <c r="O254" s="159">
        <f t="shared" si="40"/>
        <v>0</v>
      </c>
      <c r="P254" s="294"/>
    </row>
    <row r="255" spans="1:16" ht="24" hidden="1" x14ac:dyDescent="0.25">
      <c r="A255" s="164">
        <v>6320</v>
      </c>
      <c r="B255" s="52" t="s">
        <v>248</v>
      </c>
      <c r="C255" s="386">
        <f t="shared" si="26"/>
        <v>0</v>
      </c>
      <c r="D255" s="291">
        <f>SUM(D256:D258)</f>
        <v>0</v>
      </c>
      <c r="E255" s="113">
        <f>SUM(E256:E258)</f>
        <v>0</v>
      </c>
      <c r="F255" s="287">
        <f t="shared" si="37"/>
        <v>0</v>
      </c>
      <c r="G255" s="291">
        <f>SUM(G256:G258)</f>
        <v>0</v>
      </c>
      <c r="H255" s="292">
        <f t="shared" ref="H255" si="47">SUM(H256:H258)</f>
        <v>0</v>
      </c>
      <c r="I255" s="114">
        <f t="shared" si="38"/>
        <v>0</v>
      </c>
      <c r="J255" s="291">
        <f>SUM(J256:J258)</f>
        <v>0</v>
      </c>
      <c r="K255" s="292">
        <f t="shared" ref="K255" si="48">SUM(K256:K258)</f>
        <v>0</v>
      </c>
      <c r="L255" s="114">
        <f t="shared" si="39"/>
        <v>0</v>
      </c>
      <c r="M255" s="135">
        <f t="shared" ref="M255:N255" si="49">SUM(M256:M258)</f>
        <v>0</v>
      </c>
      <c r="N255" s="113">
        <f t="shared" si="49"/>
        <v>0</v>
      </c>
      <c r="O255" s="114">
        <f t="shared" si="40"/>
        <v>0</v>
      </c>
      <c r="P255" s="208"/>
    </row>
    <row r="256" spans="1:16" hidden="1" x14ac:dyDescent="0.25">
      <c r="A256" s="36">
        <v>6322</v>
      </c>
      <c r="B256" s="57" t="s">
        <v>249</v>
      </c>
      <c r="C256" s="311">
        <f t="shared" si="26"/>
        <v>0</v>
      </c>
      <c r="D256" s="237">
        <v>0</v>
      </c>
      <c r="E256" s="60"/>
      <c r="F256" s="145">
        <f t="shared" si="37"/>
        <v>0</v>
      </c>
      <c r="G256" s="237"/>
      <c r="H256" s="238"/>
      <c r="I256" s="110">
        <f t="shared" si="38"/>
        <v>0</v>
      </c>
      <c r="J256" s="237">
        <v>0</v>
      </c>
      <c r="K256" s="238"/>
      <c r="L256" s="110">
        <f t="shared" si="39"/>
        <v>0</v>
      </c>
      <c r="M256" s="121"/>
      <c r="N256" s="60"/>
      <c r="O256" s="110">
        <f t="shared" si="40"/>
        <v>0</v>
      </c>
      <c r="P256" s="213"/>
    </row>
    <row r="257" spans="1:16" ht="24" hidden="1" x14ac:dyDescent="0.25">
      <c r="A257" s="36">
        <v>6323</v>
      </c>
      <c r="B257" s="57" t="s">
        <v>250</v>
      </c>
      <c r="C257" s="311">
        <f t="shared" si="26"/>
        <v>0</v>
      </c>
      <c r="D257" s="237">
        <v>0</v>
      </c>
      <c r="E257" s="60"/>
      <c r="F257" s="145">
        <f t="shared" si="37"/>
        <v>0</v>
      </c>
      <c r="G257" s="237"/>
      <c r="H257" s="238"/>
      <c r="I257" s="110">
        <f t="shared" si="38"/>
        <v>0</v>
      </c>
      <c r="J257" s="237">
        <v>0</v>
      </c>
      <c r="K257" s="238"/>
      <c r="L257" s="110">
        <f t="shared" si="39"/>
        <v>0</v>
      </c>
      <c r="M257" s="121"/>
      <c r="N257" s="60"/>
      <c r="O257" s="110">
        <f t="shared" si="40"/>
        <v>0</v>
      </c>
      <c r="P257" s="213"/>
    </row>
    <row r="258" spans="1:16" ht="24" hidden="1" x14ac:dyDescent="0.25">
      <c r="A258" s="32">
        <v>6324</v>
      </c>
      <c r="B258" s="52" t="s">
        <v>308</v>
      </c>
      <c r="C258" s="311">
        <f t="shared" si="26"/>
        <v>0</v>
      </c>
      <c r="D258" s="231">
        <v>0</v>
      </c>
      <c r="E258" s="55"/>
      <c r="F258" s="287">
        <f t="shared" si="37"/>
        <v>0</v>
      </c>
      <c r="G258" s="231"/>
      <c r="H258" s="232"/>
      <c r="I258" s="114">
        <f t="shared" si="38"/>
        <v>0</v>
      </c>
      <c r="J258" s="231">
        <v>0</v>
      </c>
      <c r="K258" s="232"/>
      <c r="L258" s="114">
        <f t="shared" si="39"/>
        <v>0</v>
      </c>
      <c r="M258" s="179"/>
      <c r="N258" s="55"/>
      <c r="O258" s="114">
        <f t="shared" si="40"/>
        <v>0</v>
      </c>
      <c r="P258" s="208"/>
    </row>
    <row r="259" spans="1:16" ht="24" hidden="1" x14ac:dyDescent="0.25">
      <c r="A259" s="141">
        <v>6330</v>
      </c>
      <c r="B259" s="142" t="s">
        <v>251</v>
      </c>
      <c r="C259" s="311">
        <f t="shared" ref="C259:C286" si="50">F259+I259+L259+O259</f>
        <v>0</v>
      </c>
      <c r="D259" s="302">
        <v>0</v>
      </c>
      <c r="E259" s="123"/>
      <c r="F259" s="139">
        <f t="shared" si="37"/>
        <v>0</v>
      </c>
      <c r="G259" s="302"/>
      <c r="H259" s="303"/>
      <c r="I259" s="300">
        <f t="shared" si="38"/>
        <v>0</v>
      </c>
      <c r="J259" s="302">
        <v>0</v>
      </c>
      <c r="K259" s="303"/>
      <c r="L259" s="300">
        <f t="shared" si="39"/>
        <v>0</v>
      </c>
      <c r="M259" s="124"/>
      <c r="N259" s="123"/>
      <c r="O259" s="300">
        <f t="shared" si="40"/>
        <v>0</v>
      </c>
      <c r="P259" s="301"/>
    </row>
    <row r="260" spans="1:16" hidden="1" x14ac:dyDescent="0.25">
      <c r="A260" s="108">
        <v>6360</v>
      </c>
      <c r="B260" s="57" t="s">
        <v>252</v>
      </c>
      <c r="C260" s="311">
        <f t="shared" si="50"/>
        <v>0</v>
      </c>
      <c r="D260" s="237">
        <v>0</v>
      </c>
      <c r="E260" s="60"/>
      <c r="F260" s="145">
        <f t="shared" si="37"/>
        <v>0</v>
      </c>
      <c r="G260" s="237"/>
      <c r="H260" s="238"/>
      <c r="I260" s="110">
        <f t="shared" si="38"/>
        <v>0</v>
      </c>
      <c r="J260" s="237">
        <v>0</v>
      </c>
      <c r="K260" s="238"/>
      <c r="L260" s="110">
        <f t="shared" si="39"/>
        <v>0</v>
      </c>
      <c r="M260" s="121"/>
      <c r="N260" s="60"/>
      <c r="O260" s="110">
        <f t="shared" si="40"/>
        <v>0</v>
      </c>
      <c r="P260" s="213"/>
    </row>
    <row r="261" spans="1:16" ht="36" hidden="1" x14ac:dyDescent="0.25">
      <c r="A261" s="44">
        <v>6400</v>
      </c>
      <c r="B261" s="103" t="s">
        <v>253</v>
      </c>
      <c r="C261" s="375">
        <f t="shared" si="50"/>
        <v>0</v>
      </c>
      <c r="D261" s="227">
        <f>SUM(D262,D266)</f>
        <v>0</v>
      </c>
      <c r="E261" s="50">
        <f>SUM(E262,E266)</f>
        <v>0</v>
      </c>
      <c r="F261" s="283">
        <f t="shared" si="37"/>
        <v>0</v>
      </c>
      <c r="G261" s="227">
        <f>SUM(G262,G266)</f>
        <v>0</v>
      </c>
      <c r="H261" s="104">
        <f t="shared" ref="H261" si="51">SUM(H262,H266)</f>
        <v>0</v>
      </c>
      <c r="I261" s="112">
        <f t="shared" si="38"/>
        <v>0</v>
      </c>
      <c r="J261" s="227">
        <f>SUM(J262,J266)</f>
        <v>0</v>
      </c>
      <c r="K261" s="104">
        <f t="shared" ref="K261" si="52">SUM(K262,K266)</f>
        <v>0</v>
      </c>
      <c r="L261" s="112">
        <f t="shared" si="39"/>
        <v>0</v>
      </c>
      <c r="M261" s="173">
        <f t="shared" ref="M261:N261" si="53">SUM(M262,M266)</f>
        <v>0</v>
      </c>
      <c r="N261" s="158">
        <f t="shared" si="53"/>
        <v>0</v>
      </c>
      <c r="O261" s="159">
        <f t="shared" si="40"/>
        <v>0</v>
      </c>
      <c r="P261" s="294"/>
    </row>
    <row r="262" spans="1:16" ht="24" hidden="1" x14ac:dyDescent="0.25">
      <c r="A262" s="164">
        <v>6410</v>
      </c>
      <c r="B262" s="52" t="s">
        <v>254</v>
      </c>
      <c r="C262" s="376">
        <f t="shared" si="50"/>
        <v>0</v>
      </c>
      <c r="D262" s="291">
        <f>SUM(D263:D265)</f>
        <v>0</v>
      </c>
      <c r="E262" s="113">
        <f>SUM(E263:E265)</f>
        <v>0</v>
      </c>
      <c r="F262" s="287">
        <f t="shared" si="37"/>
        <v>0</v>
      </c>
      <c r="G262" s="291">
        <f>SUM(G263:G265)</f>
        <v>0</v>
      </c>
      <c r="H262" s="292">
        <f t="shared" ref="H262" si="54">SUM(H263:H265)</f>
        <v>0</v>
      </c>
      <c r="I262" s="114">
        <f t="shared" si="38"/>
        <v>0</v>
      </c>
      <c r="J262" s="291">
        <f>SUM(J263:J265)</f>
        <v>0</v>
      </c>
      <c r="K262" s="292">
        <f t="shared" ref="K262" si="55">SUM(K263:K265)</f>
        <v>0</v>
      </c>
      <c r="L262" s="114">
        <f t="shared" si="39"/>
        <v>0</v>
      </c>
      <c r="M262" s="168">
        <f t="shared" ref="M262:N262" si="56">SUM(M263:M265)</f>
        <v>0</v>
      </c>
      <c r="N262" s="298">
        <f t="shared" si="56"/>
        <v>0</v>
      </c>
      <c r="O262" s="244">
        <f t="shared" si="40"/>
        <v>0</v>
      </c>
      <c r="P262" s="246"/>
    </row>
    <row r="263" spans="1:16" hidden="1" x14ac:dyDescent="0.25">
      <c r="A263" s="36">
        <v>6411</v>
      </c>
      <c r="B263" s="144" t="s">
        <v>255</v>
      </c>
      <c r="C263" s="311">
        <f t="shared" si="50"/>
        <v>0</v>
      </c>
      <c r="D263" s="237">
        <v>0</v>
      </c>
      <c r="E263" s="60"/>
      <c r="F263" s="145">
        <f t="shared" si="37"/>
        <v>0</v>
      </c>
      <c r="G263" s="237"/>
      <c r="H263" s="238"/>
      <c r="I263" s="110">
        <f t="shared" si="38"/>
        <v>0</v>
      </c>
      <c r="J263" s="237">
        <v>0</v>
      </c>
      <c r="K263" s="238"/>
      <c r="L263" s="110">
        <f t="shared" si="39"/>
        <v>0</v>
      </c>
      <c r="M263" s="121"/>
      <c r="N263" s="60"/>
      <c r="O263" s="110">
        <f t="shared" si="40"/>
        <v>0</v>
      </c>
      <c r="P263" s="213"/>
    </row>
    <row r="264" spans="1:16" ht="36" hidden="1" x14ac:dyDescent="0.25">
      <c r="A264" s="36">
        <v>6412</v>
      </c>
      <c r="B264" s="57" t="s">
        <v>256</v>
      </c>
      <c r="C264" s="311">
        <f t="shared" si="50"/>
        <v>0</v>
      </c>
      <c r="D264" s="237">
        <v>0</v>
      </c>
      <c r="E264" s="60"/>
      <c r="F264" s="145">
        <f t="shared" si="37"/>
        <v>0</v>
      </c>
      <c r="G264" s="237"/>
      <c r="H264" s="238"/>
      <c r="I264" s="110">
        <f t="shared" si="38"/>
        <v>0</v>
      </c>
      <c r="J264" s="237">
        <v>0</v>
      </c>
      <c r="K264" s="238"/>
      <c r="L264" s="110">
        <f t="shared" si="39"/>
        <v>0</v>
      </c>
      <c r="M264" s="121"/>
      <c r="N264" s="60"/>
      <c r="O264" s="110">
        <f t="shared" si="40"/>
        <v>0</v>
      </c>
      <c r="P264" s="213"/>
    </row>
    <row r="265" spans="1:16" ht="36" hidden="1" x14ac:dyDescent="0.25">
      <c r="A265" s="36">
        <v>6419</v>
      </c>
      <c r="B265" s="57" t="s">
        <v>257</v>
      </c>
      <c r="C265" s="311">
        <f t="shared" si="50"/>
        <v>0</v>
      </c>
      <c r="D265" s="237">
        <v>0</v>
      </c>
      <c r="E265" s="60"/>
      <c r="F265" s="145">
        <f t="shared" si="37"/>
        <v>0</v>
      </c>
      <c r="G265" s="237"/>
      <c r="H265" s="238"/>
      <c r="I265" s="110">
        <f t="shared" si="38"/>
        <v>0</v>
      </c>
      <c r="J265" s="237">
        <v>0</v>
      </c>
      <c r="K265" s="238"/>
      <c r="L265" s="110">
        <f t="shared" si="39"/>
        <v>0</v>
      </c>
      <c r="M265" s="121"/>
      <c r="N265" s="60"/>
      <c r="O265" s="110">
        <f t="shared" si="40"/>
        <v>0</v>
      </c>
      <c r="P265" s="213"/>
    </row>
    <row r="266" spans="1:16" ht="36" hidden="1" x14ac:dyDescent="0.25">
      <c r="A266" s="108">
        <v>6420</v>
      </c>
      <c r="B266" s="57" t="s">
        <v>258</v>
      </c>
      <c r="C266" s="311">
        <f t="shared" si="50"/>
        <v>0</v>
      </c>
      <c r="D266" s="288">
        <f>SUM(D267:D270)</f>
        <v>0</v>
      </c>
      <c r="E266" s="109">
        <f>SUM(E267:E270)</f>
        <v>0</v>
      </c>
      <c r="F266" s="145">
        <f t="shared" si="37"/>
        <v>0</v>
      </c>
      <c r="G266" s="288">
        <f>SUM(G267:G270)</f>
        <v>0</v>
      </c>
      <c r="H266" s="115">
        <f>SUM(H267:H270)</f>
        <v>0</v>
      </c>
      <c r="I266" s="110">
        <f t="shared" si="38"/>
        <v>0</v>
      </c>
      <c r="J266" s="288">
        <f>SUM(J267:J270)</f>
        <v>0</v>
      </c>
      <c r="K266" s="115">
        <f>SUM(K267:K270)</f>
        <v>0</v>
      </c>
      <c r="L266" s="110">
        <f t="shared" si="39"/>
        <v>0</v>
      </c>
      <c r="M266" s="131">
        <f>SUM(M267:M270)</f>
        <v>0</v>
      </c>
      <c r="N266" s="109">
        <f>SUM(N267:N270)</f>
        <v>0</v>
      </c>
      <c r="O266" s="110">
        <f t="shared" si="40"/>
        <v>0</v>
      </c>
      <c r="P266" s="213"/>
    </row>
    <row r="267" spans="1:16" hidden="1" x14ac:dyDescent="0.25">
      <c r="A267" s="36">
        <v>6421</v>
      </c>
      <c r="B267" s="57" t="s">
        <v>259</v>
      </c>
      <c r="C267" s="311">
        <f t="shared" si="50"/>
        <v>0</v>
      </c>
      <c r="D267" s="237">
        <v>0</v>
      </c>
      <c r="E267" s="60"/>
      <c r="F267" s="145">
        <f t="shared" si="37"/>
        <v>0</v>
      </c>
      <c r="G267" s="237"/>
      <c r="H267" s="238"/>
      <c r="I267" s="110">
        <f t="shared" si="38"/>
        <v>0</v>
      </c>
      <c r="J267" s="237">
        <v>0</v>
      </c>
      <c r="K267" s="238"/>
      <c r="L267" s="110">
        <f t="shared" si="39"/>
        <v>0</v>
      </c>
      <c r="M267" s="121"/>
      <c r="N267" s="60"/>
      <c r="O267" s="110">
        <f t="shared" si="40"/>
        <v>0</v>
      </c>
      <c r="P267" s="213"/>
    </row>
    <row r="268" spans="1:16" hidden="1" x14ac:dyDescent="0.25">
      <c r="A268" s="36">
        <v>6422</v>
      </c>
      <c r="B268" s="57" t="s">
        <v>260</v>
      </c>
      <c r="C268" s="311">
        <f t="shared" si="50"/>
        <v>0</v>
      </c>
      <c r="D268" s="237">
        <v>0</v>
      </c>
      <c r="E268" s="60"/>
      <c r="F268" s="145">
        <f t="shared" si="37"/>
        <v>0</v>
      </c>
      <c r="G268" s="237"/>
      <c r="H268" s="238"/>
      <c r="I268" s="110">
        <f t="shared" si="38"/>
        <v>0</v>
      </c>
      <c r="J268" s="237">
        <v>0</v>
      </c>
      <c r="K268" s="238"/>
      <c r="L268" s="110">
        <f t="shared" si="39"/>
        <v>0</v>
      </c>
      <c r="M268" s="121"/>
      <c r="N268" s="60"/>
      <c r="O268" s="110">
        <f t="shared" si="40"/>
        <v>0</v>
      </c>
      <c r="P268" s="213"/>
    </row>
    <row r="269" spans="1:16" ht="24" hidden="1" x14ac:dyDescent="0.25">
      <c r="A269" s="36">
        <v>6423</v>
      </c>
      <c r="B269" s="57" t="s">
        <v>261</v>
      </c>
      <c r="C269" s="311">
        <f t="shared" si="50"/>
        <v>0</v>
      </c>
      <c r="D269" s="237">
        <v>0</v>
      </c>
      <c r="E269" s="60"/>
      <c r="F269" s="145">
        <f t="shared" si="37"/>
        <v>0</v>
      </c>
      <c r="G269" s="237"/>
      <c r="H269" s="238"/>
      <c r="I269" s="110">
        <f t="shared" si="38"/>
        <v>0</v>
      </c>
      <c r="J269" s="237">
        <v>0</v>
      </c>
      <c r="K269" s="238"/>
      <c r="L269" s="110">
        <f t="shared" si="39"/>
        <v>0</v>
      </c>
      <c r="M269" s="121"/>
      <c r="N269" s="60"/>
      <c r="O269" s="110">
        <f t="shared" si="40"/>
        <v>0</v>
      </c>
      <c r="P269" s="213"/>
    </row>
    <row r="270" spans="1:16" ht="36" hidden="1" x14ac:dyDescent="0.25">
      <c r="A270" s="36">
        <v>6424</v>
      </c>
      <c r="B270" s="57" t="s">
        <v>262</v>
      </c>
      <c r="C270" s="311">
        <f t="shared" si="50"/>
        <v>0</v>
      </c>
      <c r="D270" s="237">
        <v>0</v>
      </c>
      <c r="E270" s="60"/>
      <c r="F270" s="145">
        <f t="shared" si="37"/>
        <v>0</v>
      </c>
      <c r="G270" s="237"/>
      <c r="H270" s="238"/>
      <c r="I270" s="110">
        <f t="shared" si="38"/>
        <v>0</v>
      </c>
      <c r="J270" s="237">
        <v>0</v>
      </c>
      <c r="K270" s="238"/>
      <c r="L270" s="110">
        <f t="shared" si="39"/>
        <v>0</v>
      </c>
      <c r="M270" s="121"/>
      <c r="N270" s="60"/>
      <c r="O270" s="110">
        <f t="shared" si="40"/>
        <v>0</v>
      </c>
      <c r="P270" s="213"/>
    </row>
    <row r="271" spans="1:16" ht="36" hidden="1" x14ac:dyDescent="0.25">
      <c r="A271" s="147">
        <v>7000</v>
      </c>
      <c r="B271" s="147" t="s">
        <v>263</v>
      </c>
      <c r="C271" s="388">
        <f t="shared" si="50"/>
        <v>0</v>
      </c>
      <c r="D271" s="312">
        <f>SUM(D272,D282)</f>
        <v>0</v>
      </c>
      <c r="E271" s="148">
        <f>SUM(E272,E282)</f>
        <v>0</v>
      </c>
      <c r="F271" s="313">
        <f t="shared" si="37"/>
        <v>0</v>
      </c>
      <c r="G271" s="312">
        <f>SUM(G272,G282)</f>
        <v>0</v>
      </c>
      <c r="H271" s="314">
        <f>SUM(H272,H282)</f>
        <v>0</v>
      </c>
      <c r="I271" s="315">
        <f t="shared" si="38"/>
        <v>0</v>
      </c>
      <c r="J271" s="312">
        <f>SUM(J272,J282)</f>
        <v>0</v>
      </c>
      <c r="K271" s="314">
        <f>SUM(K272,K282)</f>
        <v>0</v>
      </c>
      <c r="L271" s="315">
        <f t="shared" si="39"/>
        <v>0</v>
      </c>
      <c r="M271" s="316">
        <f>SUM(M272,M282)</f>
        <v>0</v>
      </c>
      <c r="N271" s="317">
        <f>SUM(N272,N282)</f>
        <v>0</v>
      </c>
      <c r="O271" s="318">
        <f t="shared" si="40"/>
        <v>0</v>
      </c>
      <c r="P271" s="367"/>
    </row>
    <row r="272" spans="1:16" ht="24" hidden="1" x14ac:dyDescent="0.25">
      <c r="A272" s="44">
        <v>7200</v>
      </c>
      <c r="B272" s="103" t="s">
        <v>264</v>
      </c>
      <c r="C272" s="375">
        <f t="shared" si="50"/>
        <v>0</v>
      </c>
      <c r="D272" s="227">
        <f>SUM(D273,D274,D277,D278,D281)</f>
        <v>0</v>
      </c>
      <c r="E272" s="50">
        <f>SUM(E273,E274,E277,E278,E281)</f>
        <v>0</v>
      </c>
      <c r="F272" s="283">
        <f t="shared" si="37"/>
        <v>0</v>
      </c>
      <c r="G272" s="227">
        <f>SUM(G273,G274,G277,G278,G281)</f>
        <v>0</v>
      </c>
      <c r="H272" s="104">
        <f>SUM(H273,H274,H277,H278,H281)</f>
        <v>0</v>
      </c>
      <c r="I272" s="112">
        <f t="shared" si="38"/>
        <v>0</v>
      </c>
      <c r="J272" s="227">
        <f>SUM(J273,J274,J277,J278,J281)</f>
        <v>0</v>
      </c>
      <c r="K272" s="104">
        <f>SUM(K273,K274,K277,K278,K281)</f>
        <v>0</v>
      </c>
      <c r="L272" s="112">
        <f t="shared" si="39"/>
        <v>0</v>
      </c>
      <c r="M272" s="134">
        <f>SUM(M273,M274,M277,M278,M281)</f>
        <v>0</v>
      </c>
      <c r="N272" s="126">
        <f>SUM(N273,N274,N277,N278,N281)</f>
        <v>0</v>
      </c>
      <c r="O272" s="284">
        <f t="shared" si="40"/>
        <v>0</v>
      </c>
      <c r="P272" s="285"/>
    </row>
    <row r="273" spans="1:16" ht="24" hidden="1" x14ac:dyDescent="0.25">
      <c r="A273" s="164">
        <v>7210</v>
      </c>
      <c r="B273" s="52" t="s">
        <v>265</v>
      </c>
      <c r="C273" s="376">
        <f t="shared" si="50"/>
        <v>0</v>
      </c>
      <c r="D273" s="231">
        <v>0</v>
      </c>
      <c r="E273" s="55"/>
      <c r="F273" s="287">
        <f t="shared" si="37"/>
        <v>0</v>
      </c>
      <c r="G273" s="231"/>
      <c r="H273" s="232"/>
      <c r="I273" s="114">
        <f t="shared" si="38"/>
        <v>0</v>
      </c>
      <c r="J273" s="231">
        <v>0</v>
      </c>
      <c r="K273" s="232"/>
      <c r="L273" s="114">
        <f t="shared" si="39"/>
        <v>0</v>
      </c>
      <c r="M273" s="179"/>
      <c r="N273" s="55"/>
      <c r="O273" s="114">
        <f t="shared" si="40"/>
        <v>0</v>
      </c>
      <c r="P273" s="208"/>
    </row>
    <row r="274" spans="1:16" s="146" customFormat="1" ht="36" hidden="1" x14ac:dyDescent="0.25">
      <c r="A274" s="108">
        <v>7220</v>
      </c>
      <c r="B274" s="57" t="s">
        <v>266</v>
      </c>
      <c r="C274" s="311">
        <f t="shared" si="50"/>
        <v>0</v>
      </c>
      <c r="D274" s="288">
        <f>SUM(D275:D276)</f>
        <v>0</v>
      </c>
      <c r="E274" s="109">
        <f>SUM(E275:E276)</f>
        <v>0</v>
      </c>
      <c r="F274" s="145">
        <f t="shared" si="37"/>
        <v>0</v>
      </c>
      <c r="G274" s="288">
        <f>SUM(G275:G276)</f>
        <v>0</v>
      </c>
      <c r="H274" s="115">
        <f>SUM(H275:H276)</f>
        <v>0</v>
      </c>
      <c r="I274" s="110">
        <f t="shared" si="38"/>
        <v>0</v>
      </c>
      <c r="J274" s="288">
        <f>SUM(J275:J276)</f>
        <v>0</v>
      </c>
      <c r="K274" s="115">
        <f>SUM(K275:K276)</f>
        <v>0</v>
      </c>
      <c r="L274" s="110">
        <f t="shared" si="39"/>
        <v>0</v>
      </c>
      <c r="M274" s="131">
        <f>SUM(M275:M276)</f>
        <v>0</v>
      </c>
      <c r="N274" s="109">
        <f>SUM(N275:N276)</f>
        <v>0</v>
      </c>
      <c r="O274" s="110">
        <f t="shared" si="40"/>
        <v>0</v>
      </c>
      <c r="P274" s="213"/>
    </row>
    <row r="275" spans="1:16" s="146" customFormat="1" ht="36" hidden="1" x14ac:dyDescent="0.25">
      <c r="A275" s="36">
        <v>7221</v>
      </c>
      <c r="B275" s="57" t="s">
        <v>267</v>
      </c>
      <c r="C275" s="311">
        <f t="shared" si="50"/>
        <v>0</v>
      </c>
      <c r="D275" s="237">
        <v>0</v>
      </c>
      <c r="E275" s="60"/>
      <c r="F275" s="145">
        <f t="shared" si="37"/>
        <v>0</v>
      </c>
      <c r="G275" s="237"/>
      <c r="H275" s="238"/>
      <c r="I275" s="110">
        <f t="shared" si="38"/>
        <v>0</v>
      </c>
      <c r="J275" s="237">
        <v>0</v>
      </c>
      <c r="K275" s="238"/>
      <c r="L275" s="110">
        <f t="shared" si="39"/>
        <v>0</v>
      </c>
      <c r="M275" s="121"/>
      <c r="N275" s="60"/>
      <c r="O275" s="110">
        <f t="shared" si="40"/>
        <v>0</v>
      </c>
      <c r="P275" s="213"/>
    </row>
    <row r="276" spans="1:16" s="146" customFormat="1" ht="36" hidden="1" x14ac:dyDescent="0.25">
      <c r="A276" s="36">
        <v>7222</v>
      </c>
      <c r="B276" s="57" t="s">
        <v>268</v>
      </c>
      <c r="C276" s="311">
        <f t="shared" si="50"/>
        <v>0</v>
      </c>
      <c r="D276" s="237">
        <v>0</v>
      </c>
      <c r="E276" s="60"/>
      <c r="F276" s="145">
        <f t="shared" si="37"/>
        <v>0</v>
      </c>
      <c r="G276" s="237"/>
      <c r="H276" s="238"/>
      <c r="I276" s="110">
        <f t="shared" si="38"/>
        <v>0</v>
      </c>
      <c r="J276" s="237">
        <v>0</v>
      </c>
      <c r="K276" s="238"/>
      <c r="L276" s="110">
        <f t="shared" si="39"/>
        <v>0</v>
      </c>
      <c r="M276" s="121"/>
      <c r="N276" s="60"/>
      <c r="O276" s="110">
        <f t="shared" si="40"/>
        <v>0</v>
      </c>
      <c r="P276" s="213"/>
    </row>
    <row r="277" spans="1:16" s="146" customFormat="1" ht="24" hidden="1" x14ac:dyDescent="0.25">
      <c r="A277" s="108">
        <v>7230</v>
      </c>
      <c r="B277" s="57" t="s">
        <v>269</v>
      </c>
      <c r="C277" s="311">
        <f t="shared" si="50"/>
        <v>0</v>
      </c>
      <c r="D277" s="237">
        <v>0</v>
      </c>
      <c r="E277" s="60"/>
      <c r="F277" s="145">
        <f t="shared" si="37"/>
        <v>0</v>
      </c>
      <c r="G277" s="237"/>
      <c r="H277" s="238"/>
      <c r="I277" s="110">
        <f t="shared" si="38"/>
        <v>0</v>
      </c>
      <c r="J277" s="237">
        <v>0</v>
      </c>
      <c r="K277" s="238"/>
      <c r="L277" s="110">
        <f t="shared" si="39"/>
        <v>0</v>
      </c>
      <c r="M277" s="121"/>
      <c r="N277" s="60"/>
      <c r="O277" s="110">
        <f>M277+N277</f>
        <v>0</v>
      </c>
      <c r="P277" s="213"/>
    </row>
    <row r="278" spans="1:16" ht="24" hidden="1" x14ac:dyDescent="0.25">
      <c r="A278" s="108">
        <v>7240</v>
      </c>
      <c r="B278" s="57" t="s">
        <v>270</v>
      </c>
      <c r="C278" s="311">
        <f t="shared" si="50"/>
        <v>0</v>
      </c>
      <c r="D278" s="288">
        <f>SUM(D279:D280)</f>
        <v>0</v>
      </c>
      <c r="E278" s="109">
        <f>SUM(E279:E280)</f>
        <v>0</v>
      </c>
      <c r="F278" s="145">
        <f t="shared" si="37"/>
        <v>0</v>
      </c>
      <c r="G278" s="288">
        <f>SUM(G279:G280)</f>
        <v>0</v>
      </c>
      <c r="H278" s="115">
        <f>SUM(H279:H280)</f>
        <v>0</v>
      </c>
      <c r="I278" s="110">
        <f t="shared" si="38"/>
        <v>0</v>
      </c>
      <c r="J278" s="288">
        <f>SUM(J279:J280)</f>
        <v>0</v>
      </c>
      <c r="K278" s="115">
        <f>SUM(K279:K280)</f>
        <v>0</v>
      </c>
      <c r="L278" s="110">
        <f t="shared" si="39"/>
        <v>0</v>
      </c>
      <c r="M278" s="131">
        <f>SUM(M279:M280)</f>
        <v>0</v>
      </c>
      <c r="N278" s="109">
        <f>SUM(N279:N280)</f>
        <v>0</v>
      </c>
      <c r="O278" s="110">
        <f>SUM(O279:O280)</f>
        <v>0</v>
      </c>
      <c r="P278" s="213"/>
    </row>
    <row r="279" spans="1:16" ht="48" hidden="1" x14ac:dyDescent="0.25">
      <c r="A279" s="36">
        <v>7245</v>
      </c>
      <c r="B279" s="57" t="s">
        <v>271</v>
      </c>
      <c r="C279" s="311">
        <f t="shared" si="50"/>
        <v>0</v>
      </c>
      <c r="D279" s="237">
        <v>0</v>
      </c>
      <c r="E279" s="60"/>
      <c r="F279" s="145">
        <f t="shared" si="37"/>
        <v>0</v>
      </c>
      <c r="G279" s="237"/>
      <c r="H279" s="238"/>
      <c r="I279" s="110">
        <f t="shared" si="38"/>
        <v>0</v>
      </c>
      <c r="J279" s="237">
        <v>0</v>
      </c>
      <c r="K279" s="238"/>
      <c r="L279" s="110">
        <f t="shared" si="39"/>
        <v>0</v>
      </c>
      <c r="M279" s="121"/>
      <c r="N279" s="60"/>
      <c r="O279" s="110">
        <f t="shared" ref="O279:O282" si="57">M279+N279</f>
        <v>0</v>
      </c>
      <c r="P279" s="213"/>
    </row>
    <row r="280" spans="1:16" ht="96" hidden="1" x14ac:dyDescent="0.25">
      <c r="A280" s="36">
        <v>7246</v>
      </c>
      <c r="B280" s="57" t="s">
        <v>272</v>
      </c>
      <c r="C280" s="311">
        <f t="shared" si="50"/>
        <v>0</v>
      </c>
      <c r="D280" s="237">
        <v>0</v>
      </c>
      <c r="E280" s="60"/>
      <c r="F280" s="145">
        <f t="shared" si="37"/>
        <v>0</v>
      </c>
      <c r="G280" s="237"/>
      <c r="H280" s="238"/>
      <c r="I280" s="110">
        <f t="shared" si="38"/>
        <v>0</v>
      </c>
      <c r="J280" s="237">
        <v>0</v>
      </c>
      <c r="K280" s="238"/>
      <c r="L280" s="110">
        <f t="shared" si="39"/>
        <v>0</v>
      </c>
      <c r="M280" s="121"/>
      <c r="N280" s="60"/>
      <c r="O280" s="110">
        <f t="shared" si="57"/>
        <v>0</v>
      </c>
      <c r="P280" s="213"/>
    </row>
    <row r="281" spans="1:16" ht="24" hidden="1" x14ac:dyDescent="0.25">
      <c r="A281" s="108">
        <v>7260</v>
      </c>
      <c r="B281" s="57" t="s">
        <v>273</v>
      </c>
      <c r="C281" s="311">
        <f t="shared" si="50"/>
        <v>0</v>
      </c>
      <c r="D281" s="231">
        <v>0</v>
      </c>
      <c r="E281" s="55"/>
      <c r="F281" s="287">
        <f t="shared" si="37"/>
        <v>0</v>
      </c>
      <c r="G281" s="231"/>
      <c r="H281" s="232"/>
      <c r="I281" s="114">
        <f t="shared" si="38"/>
        <v>0</v>
      </c>
      <c r="J281" s="231">
        <v>0</v>
      </c>
      <c r="K281" s="232"/>
      <c r="L281" s="114">
        <f t="shared" si="39"/>
        <v>0</v>
      </c>
      <c r="M281" s="179"/>
      <c r="N281" s="55"/>
      <c r="O281" s="114">
        <f t="shared" si="57"/>
        <v>0</v>
      </c>
      <c r="P281" s="208"/>
    </row>
    <row r="282" spans="1:16" hidden="1" x14ac:dyDescent="0.25">
      <c r="A282" s="44">
        <v>7700</v>
      </c>
      <c r="B282" s="103" t="s">
        <v>302</v>
      </c>
      <c r="C282" s="293">
        <f t="shared" si="50"/>
        <v>0</v>
      </c>
      <c r="D282" s="319">
        <f>D283</f>
        <v>0</v>
      </c>
      <c r="E282" s="158">
        <f>SUM(E283)</f>
        <v>0</v>
      </c>
      <c r="F282" s="320">
        <f t="shared" si="37"/>
        <v>0</v>
      </c>
      <c r="G282" s="319">
        <f>G283</f>
        <v>0</v>
      </c>
      <c r="H282" s="321">
        <f>SUM(H283)</f>
        <v>0</v>
      </c>
      <c r="I282" s="159">
        <f t="shared" si="38"/>
        <v>0</v>
      </c>
      <c r="J282" s="319">
        <f>J283</f>
        <v>0</v>
      </c>
      <c r="K282" s="321">
        <f>SUM(K283)</f>
        <v>0</v>
      </c>
      <c r="L282" s="159">
        <f t="shared" si="39"/>
        <v>0</v>
      </c>
      <c r="M282" s="173">
        <f>SUM(M283)</f>
        <v>0</v>
      </c>
      <c r="N282" s="158">
        <f>SUM(N283)</f>
        <v>0</v>
      </c>
      <c r="O282" s="159">
        <f t="shared" si="57"/>
        <v>0</v>
      </c>
      <c r="P282" s="294"/>
    </row>
    <row r="283" spans="1:16" hidden="1" x14ac:dyDescent="0.25">
      <c r="A283" s="62">
        <v>7720</v>
      </c>
      <c r="B283" s="63" t="s">
        <v>303</v>
      </c>
      <c r="C283" s="322">
        <f t="shared" si="50"/>
        <v>0</v>
      </c>
      <c r="D283" s="242">
        <v>0</v>
      </c>
      <c r="E283" s="66"/>
      <c r="F283" s="143">
        <f t="shared" si="37"/>
        <v>0</v>
      </c>
      <c r="G283" s="242"/>
      <c r="H283" s="243"/>
      <c r="I283" s="244">
        <f t="shared" si="38"/>
        <v>0</v>
      </c>
      <c r="J283" s="242">
        <v>0</v>
      </c>
      <c r="K283" s="243"/>
      <c r="L283" s="244">
        <f t="shared" si="39"/>
        <v>0</v>
      </c>
      <c r="M283" s="180"/>
      <c r="N283" s="66"/>
      <c r="O283" s="244">
        <f>M283+N283</f>
        <v>0</v>
      </c>
      <c r="P283" s="246"/>
    </row>
    <row r="284" spans="1:16" hidden="1" x14ac:dyDescent="0.25">
      <c r="A284" s="151"/>
      <c r="B284" s="78" t="s">
        <v>274</v>
      </c>
      <c r="C284" s="376">
        <f t="shared" si="50"/>
        <v>0</v>
      </c>
      <c r="D284" s="127">
        <f>SUM(D285:D286)</f>
        <v>0</v>
      </c>
      <c r="E284" s="106">
        <f>SUM(E285:E286)</f>
        <v>0</v>
      </c>
      <c r="F284" s="286">
        <f t="shared" si="37"/>
        <v>0</v>
      </c>
      <c r="G284" s="127">
        <f>SUM(G285:G286)</f>
        <v>0</v>
      </c>
      <c r="H284" s="172">
        <f>SUM(H285:H286)</f>
        <v>0</v>
      </c>
      <c r="I284" s="107">
        <f t="shared" si="38"/>
        <v>0</v>
      </c>
      <c r="J284" s="127">
        <f>SUM(J285:J286)</f>
        <v>0</v>
      </c>
      <c r="K284" s="172">
        <f>SUM(K285:K286)</f>
        <v>0</v>
      </c>
      <c r="L284" s="107">
        <f t="shared" si="39"/>
        <v>0</v>
      </c>
      <c r="M284" s="132">
        <f>SUM(M285:M286)</f>
        <v>0</v>
      </c>
      <c r="N284" s="106">
        <f>SUM(N285:N286)</f>
        <v>0</v>
      </c>
      <c r="O284" s="107">
        <f t="shared" ref="O284:O299" si="58">M284+N284</f>
        <v>0</v>
      </c>
      <c r="P284" s="265"/>
    </row>
    <row r="285" spans="1:16" hidden="1" x14ac:dyDescent="0.25">
      <c r="A285" s="144" t="s">
        <v>275</v>
      </c>
      <c r="B285" s="36" t="s">
        <v>276</v>
      </c>
      <c r="C285" s="311">
        <f t="shared" si="50"/>
        <v>0</v>
      </c>
      <c r="D285" s="237"/>
      <c r="E285" s="60"/>
      <c r="F285" s="145">
        <f t="shared" si="37"/>
        <v>0</v>
      </c>
      <c r="G285" s="237"/>
      <c r="H285" s="238"/>
      <c r="I285" s="110">
        <f t="shared" si="38"/>
        <v>0</v>
      </c>
      <c r="J285" s="237">
        <f>25-25</f>
        <v>0</v>
      </c>
      <c r="K285" s="238"/>
      <c r="L285" s="110">
        <f t="shared" si="39"/>
        <v>0</v>
      </c>
      <c r="M285" s="121"/>
      <c r="N285" s="60"/>
      <c r="O285" s="110">
        <f t="shared" si="58"/>
        <v>0</v>
      </c>
      <c r="P285" s="213"/>
    </row>
    <row r="286" spans="1:16" ht="24" hidden="1" x14ac:dyDescent="0.25">
      <c r="A286" s="144" t="s">
        <v>277</v>
      </c>
      <c r="B286" s="150" t="s">
        <v>278</v>
      </c>
      <c r="C286" s="376">
        <f t="shared" si="50"/>
        <v>0</v>
      </c>
      <c r="D286" s="231"/>
      <c r="E286" s="55"/>
      <c r="F286" s="287">
        <f t="shared" si="37"/>
        <v>0</v>
      </c>
      <c r="G286" s="231"/>
      <c r="H286" s="232"/>
      <c r="I286" s="114">
        <f t="shared" si="38"/>
        <v>0</v>
      </c>
      <c r="J286" s="231"/>
      <c r="K286" s="232"/>
      <c r="L286" s="114">
        <f t="shared" si="39"/>
        <v>0</v>
      </c>
      <c r="M286" s="179"/>
      <c r="N286" s="55"/>
      <c r="O286" s="114">
        <f t="shared" si="58"/>
        <v>0</v>
      </c>
      <c r="P286" s="208"/>
    </row>
    <row r="287" spans="1:16" x14ac:dyDescent="0.25">
      <c r="A287" s="323"/>
      <c r="B287" s="324" t="s">
        <v>279</v>
      </c>
      <c r="C287" s="389">
        <f>SUM(C284,C271,C233,C198,C190,C176,C78,C56)</f>
        <v>209929</v>
      </c>
      <c r="D287" s="326">
        <f>SUM(D284,D271,D233,D198,D190,D176,D78,D56)</f>
        <v>205829</v>
      </c>
      <c r="E287" s="327">
        <f>SUM(E284,E271,E233,E198,E190,E176,E78,E56)</f>
        <v>4100</v>
      </c>
      <c r="F287" s="140">
        <f t="shared" si="37"/>
        <v>209929</v>
      </c>
      <c r="G287" s="326">
        <f>SUM(G284,G271,G233,G198,G190,G176,G78,G56)</f>
        <v>0</v>
      </c>
      <c r="H287" s="328">
        <f>SUM(H284,H271,H233,H198,H190,H176,H78,H56)</f>
        <v>0</v>
      </c>
      <c r="I287" s="329">
        <f t="shared" si="38"/>
        <v>0</v>
      </c>
      <c r="J287" s="326">
        <f t="shared" ref="J287" si="59">SUM(J284,J271,J233,J198,J190,J176,J78,J56)</f>
        <v>0</v>
      </c>
      <c r="K287" s="328">
        <f>SUM(K284,K271,K233,K198,K190,K176,K78,K56)</f>
        <v>0</v>
      </c>
      <c r="L287" s="329">
        <f t="shared" si="39"/>
        <v>0</v>
      </c>
      <c r="M287" s="134">
        <f>SUM(M284,M271,M233,M198,M190,M176,M78,M56)</f>
        <v>0</v>
      </c>
      <c r="N287" s="126">
        <f>SUM(N284,N271,N233,N198,N190,N176,N78,N56)</f>
        <v>0</v>
      </c>
      <c r="O287" s="284">
        <f t="shared" si="58"/>
        <v>0</v>
      </c>
      <c r="P287" s="285"/>
    </row>
    <row r="288" spans="1:16" hidden="1" x14ac:dyDescent="0.25">
      <c r="A288" s="349" t="s">
        <v>280</v>
      </c>
      <c r="B288" s="350"/>
      <c r="C288" s="390">
        <f t="shared" ref="C288" si="60">F288+I288+L288+O288</f>
        <v>0</v>
      </c>
      <c r="D288" s="331">
        <f>SUM(D28,D29,D45)-D54</f>
        <v>0</v>
      </c>
      <c r="E288" s="332">
        <f>SUM(E28,E29,E45)-E54</f>
        <v>0</v>
      </c>
      <c r="F288" s="333">
        <f t="shared" si="37"/>
        <v>0</v>
      </c>
      <c r="G288" s="331">
        <f>SUM(G28,G29,G45)-G54</f>
        <v>0</v>
      </c>
      <c r="H288" s="334">
        <f>SUM(H28,H29,H45)-H54</f>
        <v>0</v>
      </c>
      <c r="I288" s="335">
        <f t="shared" si="38"/>
        <v>0</v>
      </c>
      <c r="J288" s="331">
        <f>(J30+J46)-J54</f>
        <v>0</v>
      </c>
      <c r="K288" s="334">
        <f>(K30+K46)-K54</f>
        <v>0</v>
      </c>
      <c r="L288" s="335">
        <f t="shared" si="39"/>
        <v>0</v>
      </c>
      <c r="M288" s="330">
        <f>M48-M54</f>
        <v>0</v>
      </c>
      <c r="N288" s="332">
        <f>N48-N54</f>
        <v>0</v>
      </c>
      <c r="O288" s="335">
        <f t="shared" si="58"/>
        <v>0</v>
      </c>
      <c r="P288" s="336"/>
    </row>
    <row r="289" spans="1:17" s="20" customFormat="1" hidden="1" x14ac:dyDescent="0.25">
      <c r="A289" s="349" t="s">
        <v>281</v>
      </c>
      <c r="B289" s="350"/>
      <c r="C289" s="390">
        <f>SUM(C290,C291)-C298+C299</f>
        <v>0</v>
      </c>
      <c r="D289" s="331">
        <f>SUM(D290,D291)-D298+D299</f>
        <v>0</v>
      </c>
      <c r="E289" s="332">
        <f>SUM(E290,E291)-E298+E299</f>
        <v>0</v>
      </c>
      <c r="F289" s="333">
        <f t="shared" si="37"/>
        <v>0</v>
      </c>
      <c r="G289" s="331">
        <f>SUM(G290,G291)-G298+G299</f>
        <v>0</v>
      </c>
      <c r="H289" s="334">
        <f>SUM(H290,H291)-H298+H299</f>
        <v>0</v>
      </c>
      <c r="I289" s="335">
        <f t="shared" si="38"/>
        <v>0</v>
      </c>
      <c r="J289" s="331">
        <f t="shared" ref="J289" si="61">SUM(J290,J291)-J298+J299</f>
        <v>0</v>
      </c>
      <c r="K289" s="334">
        <f>SUM(K290,K291)-K298+K299</f>
        <v>0</v>
      </c>
      <c r="L289" s="335">
        <f t="shared" si="39"/>
        <v>0</v>
      </c>
      <c r="M289" s="330">
        <f>SUM(M290,M291)-M298+M299</f>
        <v>0</v>
      </c>
      <c r="N289" s="332">
        <f>SUM(N290,N291)-N298+N299</f>
        <v>0</v>
      </c>
      <c r="O289" s="335">
        <f t="shared" si="58"/>
        <v>0</v>
      </c>
      <c r="P289" s="336"/>
    </row>
    <row r="290" spans="1:17" s="20" customFormat="1" hidden="1" x14ac:dyDescent="0.25">
      <c r="A290" s="338" t="s">
        <v>282</v>
      </c>
      <c r="B290" s="338" t="s">
        <v>283</v>
      </c>
      <c r="C290" s="390">
        <f>C25-C284</f>
        <v>0</v>
      </c>
      <c r="D290" s="331">
        <f>D25-D284</f>
        <v>0</v>
      </c>
      <c r="E290" s="332">
        <f>E25-E284</f>
        <v>0</v>
      </c>
      <c r="F290" s="333">
        <f t="shared" si="37"/>
        <v>0</v>
      </c>
      <c r="G290" s="331">
        <f>G25-G284</f>
        <v>0</v>
      </c>
      <c r="H290" s="334">
        <f>H25-H284</f>
        <v>0</v>
      </c>
      <c r="I290" s="335">
        <f t="shared" si="38"/>
        <v>0</v>
      </c>
      <c r="J290" s="331">
        <f t="shared" ref="J290" si="62">J25-J284</f>
        <v>0</v>
      </c>
      <c r="K290" s="334">
        <f>K25-K284</f>
        <v>0</v>
      </c>
      <c r="L290" s="335">
        <f t="shared" si="39"/>
        <v>0</v>
      </c>
      <c r="M290" s="330">
        <f>M25-M284</f>
        <v>0</v>
      </c>
      <c r="N290" s="332">
        <f>N25-N284</f>
        <v>0</v>
      </c>
      <c r="O290" s="335">
        <f t="shared" si="58"/>
        <v>0</v>
      </c>
      <c r="P290" s="336"/>
    </row>
    <row r="291" spans="1:17" s="20" customFormat="1" hidden="1" x14ac:dyDescent="0.25">
      <c r="A291" s="339" t="s">
        <v>284</v>
      </c>
      <c r="B291" s="339" t="s">
        <v>285</v>
      </c>
      <c r="C291" s="390">
        <f>SUM(C292,C294,C296)-SUM(C293,C295,C297)</f>
        <v>0</v>
      </c>
      <c r="D291" s="331">
        <f>SUM(D292,D294,D296)-SUM(D293,D295,D297)</f>
        <v>0</v>
      </c>
      <c r="E291" s="332">
        <f t="shared" ref="E291" si="63">SUM(E292,E294,E296)-SUM(E293,E295,E297)</f>
        <v>0</v>
      </c>
      <c r="F291" s="333">
        <f t="shared" si="37"/>
        <v>0</v>
      </c>
      <c r="G291" s="331">
        <f t="shared" ref="G291:H291" si="64">SUM(G292,G294,G296)-SUM(G293,G295,G297)</f>
        <v>0</v>
      </c>
      <c r="H291" s="334">
        <f t="shared" si="64"/>
        <v>0</v>
      </c>
      <c r="I291" s="335">
        <f t="shared" si="38"/>
        <v>0</v>
      </c>
      <c r="J291" s="331">
        <f t="shared" ref="J291:K291" si="65">SUM(J292,J294,J296)-SUM(J293,J295,J297)</f>
        <v>0</v>
      </c>
      <c r="K291" s="334">
        <f t="shared" si="65"/>
        <v>0</v>
      </c>
      <c r="L291" s="335">
        <f t="shared" si="39"/>
        <v>0</v>
      </c>
      <c r="M291" s="330">
        <f t="shared" ref="M291:N291" si="66">SUM(M292,M294,M296)-SUM(M293,M295,M297)</f>
        <v>0</v>
      </c>
      <c r="N291" s="332">
        <f t="shared" si="66"/>
        <v>0</v>
      </c>
      <c r="O291" s="335">
        <f t="shared" si="58"/>
        <v>0</v>
      </c>
      <c r="P291" s="336"/>
    </row>
    <row r="292" spans="1:17" s="20" customFormat="1" hidden="1" x14ac:dyDescent="0.25">
      <c r="A292" s="151" t="s">
        <v>286</v>
      </c>
      <c r="B292" s="81" t="s">
        <v>287</v>
      </c>
      <c r="C292" s="322">
        <f t="shared" ref="C292:C299" si="67">F292+I292+L292+O292</f>
        <v>0</v>
      </c>
      <c r="D292" s="242"/>
      <c r="E292" s="66"/>
      <c r="F292" s="143">
        <f t="shared" si="37"/>
        <v>0</v>
      </c>
      <c r="G292" s="242"/>
      <c r="H292" s="243"/>
      <c r="I292" s="244">
        <f t="shared" si="38"/>
        <v>0</v>
      </c>
      <c r="J292" s="242"/>
      <c r="K292" s="243"/>
      <c r="L292" s="244">
        <f t="shared" si="39"/>
        <v>0</v>
      </c>
      <c r="M292" s="180"/>
      <c r="N292" s="66"/>
      <c r="O292" s="244">
        <f t="shared" si="58"/>
        <v>0</v>
      </c>
      <c r="P292" s="246"/>
    </row>
    <row r="293" spans="1:17" ht="24" hidden="1" x14ac:dyDescent="0.25">
      <c r="A293" s="144" t="s">
        <v>288</v>
      </c>
      <c r="B293" s="35" t="s">
        <v>289</v>
      </c>
      <c r="C293" s="311">
        <f t="shared" si="67"/>
        <v>0</v>
      </c>
      <c r="D293" s="237"/>
      <c r="E293" s="60"/>
      <c r="F293" s="145">
        <f t="shared" si="37"/>
        <v>0</v>
      </c>
      <c r="G293" s="237"/>
      <c r="H293" s="238"/>
      <c r="I293" s="110">
        <f t="shared" si="38"/>
        <v>0</v>
      </c>
      <c r="J293" s="237"/>
      <c r="K293" s="238"/>
      <c r="L293" s="110">
        <f t="shared" si="39"/>
        <v>0</v>
      </c>
      <c r="M293" s="121"/>
      <c r="N293" s="60"/>
      <c r="O293" s="110">
        <f t="shared" si="58"/>
        <v>0</v>
      </c>
      <c r="P293" s="213"/>
    </row>
    <row r="294" spans="1:17" hidden="1" x14ac:dyDescent="0.25">
      <c r="A294" s="144" t="s">
        <v>290</v>
      </c>
      <c r="B294" s="35" t="s">
        <v>291</v>
      </c>
      <c r="C294" s="311">
        <f t="shared" si="67"/>
        <v>0</v>
      </c>
      <c r="D294" s="237"/>
      <c r="E294" s="60"/>
      <c r="F294" s="145">
        <f t="shared" si="37"/>
        <v>0</v>
      </c>
      <c r="G294" s="237"/>
      <c r="H294" s="238"/>
      <c r="I294" s="110">
        <f t="shared" si="38"/>
        <v>0</v>
      </c>
      <c r="J294" s="237"/>
      <c r="K294" s="238"/>
      <c r="L294" s="110">
        <f t="shared" si="39"/>
        <v>0</v>
      </c>
      <c r="M294" s="121"/>
      <c r="N294" s="60"/>
      <c r="O294" s="110">
        <f t="shared" si="58"/>
        <v>0</v>
      </c>
      <c r="P294" s="213"/>
    </row>
    <row r="295" spans="1:17" ht="24" hidden="1" x14ac:dyDescent="0.25">
      <c r="A295" s="144" t="s">
        <v>292</v>
      </c>
      <c r="B295" s="35" t="s">
        <v>293</v>
      </c>
      <c r="C295" s="311">
        <f t="shared" si="67"/>
        <v>0</v>
      </c>
      <c r="D295" s="237"/>
      <c r="E295" s="60"/>
      <c r="F295" s="145">
        <f t="shared" si="37"/>
        <v>0</v>
      </c>
      <c r="G295" s="237"/>
      <c r="H295" s="238"/>
      <c r="I295" s="110">
        <f t="shared" si="38"/>
        <v>0</v>
      </c>
      <c r="J295" s="237"/>
      <c r="K295" s="238"/>
      <c r="L295" s="110">
        <f t="shared" si="39"/>
        <v>0</v>
      </c>
      <c r="M295" s="121"/>
      <c r="N295" s="60"/>
      <c r="O295" s="110">
        <f t="shared" si="58"/>
        <v>0</v>
      </c>
      <c r="P295" s="213"/>
    </row>
    <row r="296" spans="1:17" hidden="1" x14ac:dyDescent="0.25">
      <c r="A296" s="144" t="s">
        <v>294</v>
      </c>
      <c r="B296" s="35" t="s">
        <v>295</v>
      </c>
      <c r="C296" s="311">
        <f t="shared" si="67"/>
        <v>0</v>
      </c>
      <c r="D296" s="237"/>
      <c r="E296" s="60"/>
      <c r="F296" s="145">
        <f t="shared" si="37"/>
        <v>0</v>
      </c>
      <c r="G296" s="237"/>
      <c r="H296" s="238"/>
      <c r="I296" s="110">
        <f t="shared" si="38"/>
        <v>0</v>
      </c>
      <c r="J296" s="237"/>
      <c r="K296" s="238"/>
      <c r="L296" s="110">
        <f t="shared" si="39"/>
        <v>0</v>
      </c>
      <c r="M296" s="121"/>
      <c r="N296" s="60"/>
      <c r="O296" s="110">
        <f t="shared" si="58"/>
        <v>0</v>
      </c>
      <c r="P296" s="213"/>
    </row>
    <row r="297" spans="1:17" ht="24" hidden="1" x14ac:dyDescent="0.25">
      <c r="A297" s="152" t="s">
        <v>296</v>
      </c>
      <c r="B297" s="153" t="s">
        <v>297</v>
      </c>
      <c r="C297" s="386">
        <f t="shared" si="67"/>
        <v>0</v>
      </c>
      <c r="D297" s="302"/>
      <c r="E297" s="123"/>
      <c r="F297" s="139">
        <f t="shared" si="37"/>
        <v>0</v>
      </c>
      <c r="G297" s="302"/>
      <c r="H297" s="303"/>
      <c r="I297" s="300">
        <f t="shared" si="38"/>
        <v>0</v>
      </c>
      <c r="J297" s="302"/>
      <c r="K297" s="303"/>
      <c r="L297" s="300">
        <f t="shared" si="39"/>
        <v>0</v>
      </c>
      <c r="M297" s="124"/>
      <c r="N297" s="123"/>
      <c r="O297" s="300">
        <f t="shared" si="58"/>
        <v>0</v>
      </c>
      <c r="P297" s="301"/>
    </row>
    <row r="298" spans="1:17" hidden="1" x14ac:dyDescent="0.25">
      <c r="A298" s="339" t="s">
        <v>298</v>
      </c>
      <c r="B298" s="339" t="s">
        <v>299</v>
      </c>
      <c r="C298" s="390">
        <f t="shared" si="67"/>
        <v>0</v>
      </c>
      <c r="D298" s="341"/>
      <c r="E298" s="342"/>
      <c r="F298" s="333">
        <f t="shared" si="37"/>
        <v>0</v>
      </c>
      <c r="G298" s="341"/>
      <c r="H298" s="343"/>
      <c r="I298" s="335">
        <f t="shared" si="38"/>
        <v>0</v>
      </c>
      <c r="J298" s="341"/>
      <c r="K298" s="343"/>
      <c r="L298" s="335">
        <f t="shared" si="39"/>
        <v>0</v>
      </c>
      <c r="M298" s="344"/>
      <c r="N298" s="342"/>
      <c r="O298" s="335">
        <f t="shared" si="58"/>
        <v>0</v>
      </c>
      <c r="P298" s="336"/>
    </row>
    <row r="299" spans="1:17" s="20" customFormat="1" ht="48" hidden="1" x14ac:dyDescent="0.25">
      <c r="A299" s="339" t="s">
        <v>300</v>
      </c>
      <c r="B299" s="154" t="s">
        <v>301</v>
      </c>
      <c r="C299" s="391">
        <f t="shared" si="67"/>
        <v>0</v>
      </c>
      <c r="D299" s="345"/>
      <c r="E299" s="346"/>
      <c r="F299" s="162">
        <f t="shared" si="37"/>
        <v>0</v>
      </c>
      <c r="G299" s="341"/>
      <c r="H299" s="343"/>
      <c r="I299" s="335">
        <f t="shared" si="38"/>
        <v>0</v>
      </c>
      <c r="J299" s="341"/>
      <c r="K299" s="343"/>
      <c r="L299" s="335">
        <f t="shared" si="39"/>
        <v>0</v>
      </c>
      <c r="M299" s="344"/>
      <c r="N299" s="342"/>
      <c r="O299" s="335">
        <f t="shared" si="58"/>
        <v>0</v>
      </c>
      <c r="P299" s="336"/>
    </row>
    <row r="300" spans="1:17" s="20" customFormat="1" x14ac:dyDescent="0.25">
      <c r="A300" s="347" t="s">
        <v>306</v>
      </c>
      <c r="B300" s="156"/>
      <c r="C300" s="156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348"/>
      <c r="Q300" s="18"/>
    </row>
    <row r="301" spans="1:17" ht="12.75" thickBot="1" x14ac:dyDescent="0.3">
      <c r="A301" s="352"/>
      <c r="B301" s="353"/>
      <c r="C301" s="353"/>
      <c r="D301" s="353"/>
      <c r="E301" s="353"/>
      <c r="F301" s="353"/>
      <c r="G301" s="353"/>
      <c r="H301" s="353"/>
      <c r="I301" s="353"/>
      <c r="J301" s="353"/>
      <c r="K301" s="353"/>
      <c r="L301" s="353"/>
      <c r="M301" s="353"/>
      <c r="N301" s="353"/>
      <c r="O301" s="353"/>
      <c r="P301" s="354"/>
      <c r="Q301" s="369"/>
    </row>
    <row r="302" spans="1:1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</sheetData>
  <sheetProtection algorithmName="SHA-512" hashValue="kWNL+tUiqzX3eXa/UXxJ133cGZa7d3E0+xCU6XhrNLWlKUWj5yjMPHYiIRqDHo9UvJAfJAzjwRzpNxbac5f1QA==" saltValue="5MVo5/Urd8tPEuviTImMxQ==" spinCount="100000" sheet="1" objects="1" scenarios="1" formatCells="0" formatColumns="0" formatRows="0"/>
  <autoFilter ref="A22:P300">
    <filterColumn colId="2">
      <filters blank="1">
        <filter val="1 921"/>
        <filter val="10 028"/>
        <filter val="119 744"/>
        <filter val="163 704"/>
        <filter val="209 929"/>
        <filter val="21 530"/>
        <filter val="227"/>
        <filter val="38 921"/>
        <filter val="39 860"/>
        <filter val="4 100"/>
        <filter val="46 225"/>
        <filter val="5 383"/>
        <filter val="7 304"/>
        <filter val="8 075"/>
      </filters>
    </filterColumn>
  </autoFilter>
  <mergeCells count="31">
    <mergeCell ref="J20:J21"/>
    <mergeCell ref="K20:K21"/>
    <mergeCell ref="L20:L21"/>
    <mergeCell ref="C17:P17"/>
    <mergeCell ref="C18:P18"/>
    <mergeCell ref="A19:A21"/>
    <mergeCell ref="B19:B21"/>
    <mergeCell ref="C19:O19"/>
    <mergeCell ref="P19:P21"/>
    <mergeCell ref="C20:C21"/>
    <mergeCell ref="D20:D21"/>
    <mergeCell ref="E20:E21"/>
    <mergeCell ref="F20:F21"/>
    <mergeCell ref="M20:M21"/>
    <mergeCell ref="N20:N21"/>
    <mergeCell ref="O20:O21"/>
    <mergeCell ref="G20:G21"/>
    <mergeCell ref="H20:H21"/>
    <mergeCell ref="I20:I21"/>
    <mergeCell ref="C16:P16"/>
    <mergeCell ref="A3:P3"/>
    <mergeCell ref="A4:P4"/>
    <mergeCell ref="C6:P6"/>
    <mergeCell ref="C7:P7"/>
    <mergeCell ref="C8:P8"/>
    <mergeCell ref="C9:P9"/>
    <mergeCell ref="C10:P10"/>
    <mergeCell ref="C11:P11"/>
    <mergeCell ref="C13:P13"/>
    <mergeCell ref="C14:P14"/>
    <mergeCell ref="C15:P15"/>
  </mergeCells>
  <pageMargins left="0.98425196850393704" right="0.39370078740157483" top="0.39370078740157483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>&amp;R&amp;"Times New Roman,Regular"&amp;9   88.pielikums Jūrmalas pilsētas domes 
2016.gada 10.marta saistošajiem noteikumiem Nr.6
(protokols Nr.3, 5.punkts)</firstHeader>
    <firstFooter>&amp;L&amp;9&amp;D; &amp;T&amp;R&amp;9&amp;P (&amp;N)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Q323"/>
  <sheetViews>
    <sheetView view="pageLayout" zoomScaleNormal="90" workbookViewId="0">
      <selection activeCell="T13" sqref="T13"/>
    </sheetView>
  </sheetViews>
  <sheetFormatPr defaultRowHeight="12" outlineLevelCol="1" x14ac:dyDescent="0.25"/>
  <cols>
    <col min="1" max="1" width="10.85546875" style="6" customWidth="1"/>
    <col min="2" max="2" width="28" style="6" customWidth="1"/>
    <col min="3" max="3" width="8.7109375" style="6" customWidth="1"/>
    <col min="4" max="5" width="8.7109375" style="6" hidden="1" customWidth="1" outlineLevel="1"/>
    <col min="6" max="6" width="8.7109375" style="6" customWidth="1" collapsed="1"/>
    <col min="7" max="7" width="12.28515625" style="6" hidden="1" customWidth="1" outlineLevel="1"/>
    <col min="8" max="8" width="10" style="6" hidden="1" customWidth="1" outlineLevel="1"/>
    <col min="9" max="9" width="8.7109375" style="6" customWidth="1" collapsed="1"/>
    <col min="10" max="10" width="8.7109375" style="6" hidden="1" customWidth="1" outlineLevel="1"/>
    <col min="11" max="11" width="7.7109375" style="6" hidden="1" customWidth="1" outlineLevel="1"/>
    <col min="12" max="12" width="7.42578125" style="6" customWidth="1" collapsed="1"/>
    <col min="13" max="14" width="8.7109375" style="6" hidden="1" customWidth="1" outlineLevel="1"/>
    <col min="15" max="15" width="7.5703125" style="6" customWidth="1" collapsed="1"/>
    <col min="16" max="16" width="36.7109375" style="1" hidden="1" customWidth="1" outlineLevel="1"/>
    <col min="17" max="17" width="9.140625" style="1" collapsed="1"/>
    <col min="18" max="16384" width="9.140625" style="1"/>
  </cols>
  <sheetData>
    <row r="1" spans="1:17" x14ac:dyDescent="0.25"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368"/>
      <c r="N1" s="368"/>
      <c r="O1" s="184" t="s">
        <v>493</v>
      </c>
    </row>
    <row r="2" spans="1:17" x14ac:dyDescent="0.2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7" x14ac:dyDescent="0.25">
      <c r="A3" s="738"/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40"/>
      <c r="Q3" s="369"/>
    </row>
    <row r="4" spans="1:17" ht="15.75" x14ac:dyDescent="0.25">
      <c r="A4" s="741" t="s">
        <v>304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3"/>
      <c r="Q4" s="369"/>
    </row>
    <row r="5" spans="1:17" x14ac:dyDescent="0.25">
      <c r="A5" s="2"/>
      <c r="B5" s="3"/>
      <c r="C5" s="18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87"/>
      <c r="P5" s="188"/>
      <c r="Q5" s="369"/>
    </row>
    <row r="6" spans="1:17" ht="12.75" x14ac:dyDescent="0.25">
      <c r="A6" s="4" t="s">
        <v>0</v>
      </c>
      <c r="B6" s="5"/>
      <c r="C6" s="744" t="s">
        <v>494</v>
      </c>
      <c r="D6" s="744"/>
      <c r="E6" s="744"/>
      <c r="F6" s="744"/>
      <c r="G6" s="744"/>
      <c r="H6" s="744"/>
      <c r="I6" s="744"/>
      <c r="J6" s="744"/>
      <c r="K6" s="744"/>
      <c r="L6" s="744"/>
      <c r="M6" s="744"/>
      <c r="N6" s="744"/>
      <c r="O6" s="744"/>
      <c r="P6" s="745"/>
      <c r="Q6" s="369"/>
    </row>
    <row r="7" spans="1:17" ht="12.75" x14ac:dyDescent="0.25">
      <c r="A7" s="4" t="s">
        <v>1</v>
      </c>
      <c r="B7" s="5"/>
      <c r="C7" s="744" t="s">
        <v>495</v>
      </c>
      <c r="D7" s="744"/>
      <c r="E7" s="744"/>
      <c r="F7" s="744"/>
      <c r="G7" s="744"/>
      <c r="H7" s="744"/>
      <c r="I7" s="744"/>
      <c r="J7" s="744"/>
      <c r="K7" s="744"/>
      <c r="L7" s="744"/>
      <c r="M7" s="744"/>
      <c r="N7" s="744"/>
      <c r="O7" s="744"/>
      <c r="P7" s="745"/>
      <c r="Q7" s="369"/>
    </row>
    <row r="8" spans="1:17" x14ac:dyDescent="0.25">
      <c r="A8" s="2" t="s">
        <v>2</v>
      </c>
      <c r="B8" s="3"/>
      <c r="C8" s="736" t="s">
        <v>496</v>
      </c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7"/>
      <c r="Q8" s="369"/>
    </row>
    <row r="9" spans="1:17" x14ac:dyDescent="0.25">
      <c r="A9" s="2" t="s">
        <v>3</v>
      </c>
      <c r="B9" s="3"/>
      <c r="C9" s="736" t="s">
        <v>497</v>
      </c>
      <c r="D9" s="736"/>
      <c r="E9" s="736"/>
      <c r="F9" s="736"/>
      <c r="G9" s="736"/>
      <c r="H9" s="736"/>
      <c r="I9" s="736"/>
      <c r="J9" s="736"/>
      <c r="K9" s="736"/>
      <c r="L9" s="736"/>
      <c r="M9" s="736"/>
      <c r="N9" s="736"/>
      <c r="O9" s="736"/>
      <c r="P9" s="737"/>
      <c r="Q9" s="369"/>
    </row>
    <row r="10" spans="1:17" ht="36.75" customHeight="1" x14ac:dyDescent="0.25">
      <c r="A10" s="2" t="s">
        <v>4</v>
      </c>
      <c r="B10" s="3"/>
      <c r="C10" s="744" t="s">
        <v>498</v>
      </c>
      <c r="D10" s="744"/>
      <c r="E10" s="744"/>
      <c r="F10" s="744"/>
      <c r="G10" s="744"/>
      <c r="H10" s="744"/>
      <c r="I10" s="744"/>
      <c r="J10" s="744"/>
      <c r="K10" s="744"/>
      <c r="L10" s="744"/>
      <c r="M10" s="744"/>
      <c r="N10" s="744"/>
      <c r="O10" s="744"/>
      <c r="P10" s="745"/>
      <c r="Q10" s="369"/>
    </row>
    <row r="11" spans="1:17" x14ac:dyDescent="0.25">
      <c r="A11" s="2" t="s">
        <v>307</v>
      </c>
      <c r="B11" s="3"/>
      <c r="C11" s="744" t="s">
        <v>499</v>
      </c>
      <c r="D11" s="744"/>
      <c r="E11" s="744"/>
      <c r="F11" s="744"/>
      <c r="G11" s="744"/>
      <c r="H11" s="744"/>
      <c r="I11" s="744"/>
      <c r="J11" s="744"/>
      <c r="K11" s="744"/>
      <c r="L11" s="744"/>
      <c r="M11" s="744"/>
      <c r="N11" s="744"/>
      <c r="O11" s="744"/>
      <c r="P11" s="745"/>
      <c r="Q11" s="369"/>
    </row>
    <row r="12" spans="1:17" x14ac:dyDescent="0.25">
      <c r="A12" s="7" t="s">
        <v>5</v>
      </c>
      <c r="B12" s="3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351"/>
      <c r="Q12" s="369"/>
    </row>
    <row r="13" spans="1:17" x14ac:dyDescent="0.25">
      <c r="A13" s="2"/>
      <c r="B13" s="3" t="s">
        <v>6</v>
      </c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7"/>
      <c r="Q13" s="369"/>
    </row>
    <row r="14" spans="1:17" x14ac:dyDescent="0.25">
      <c r="A14" s="2"/>
      <c r="B14" s="3" t="s">
        <v>7</v>
      </c>
      <c r="C14" s="736"/>
      <c r="D14" s="736"/>
      <c r="E14" s="736"/>
      <c r="F14" s="736"/>
      <c r="G14" s="736"/>
      <c r="H14" s="736"/>
      <c r="I14" s="736"/>
      <c r="J14" s="736"/>
      <c r="K14" s="736"/>
      <c r="L14" s="736"/>
      <c r="M14" s="736"/>
      <c r="N14" s="736"/>
      <c r="O14" s="736"/>
      <c r="P14" s="737"/>
      <c r="Q14" s="369"/>
    </row>
    <row r="15" spans="1:17" x14ac:dyDescent="0.25">
      <c r="A15" s="2"/>
      <c r="B15" s="3" t="s">
        <v>8</v>
      </c>
      <c r="C15" s="736" t="s">
        <v>500</v>
      </c>
      <c r="D15" s="736"/>
      <c r="E15" s="736"/>
      <c r="F15" s="736"/>
      <c r="G15" s="736"/>
      <c r="H15" s="736"/>
      <c r="I15" s="736"/>
      <c r="J15" s="736"/>
      <c r="K15" s="736"/>
      <c r="L15" s="736"/>
      <c r="M15" s="736"/>
      <c r="N15" s="736"/>
      <c r="O15" s="736"/>
      <c r="P15" s="737"/>
      <c r="Q15" s="369"/>
    </row>
    <row r="16" spans="1:17" x14ac:dyDescent="0.25">
      <c r="A16" s="2"/>
      <c r="B16" s="3" t="s">
        <v>9</v>
      </c>
      <c r="C16" s="736"/>
      <c r="D16" s="736"/>
      <c r="E16" s="736"/>
      <c r="F16" s="736"/>
      <c r="G16" s="736"/>
      <c r="H16" s="736"/>
      <c r="I16" s="736"/>
      <c r="J16" s="736"/>
      <c r="K16" s="736"/>
      <c r="L16" s="736"/>
      <c r="M16" s="736"/>
      <c r="N16" s="736"/>
      <c r="O16" s="736"/>
      <c r="P16" s="737"/>
      <c r="Q16" s="369"/>
    </row>
    <row r="17" spans="1:17" x14ac:dyDescent="0.25">
      <c r="A17" s="2"/>
      <c r="B17" s="3" t="s">
        <v>10</v>
      </c>
      <c r="C17" s="736"/>
      <c r="D17" s="736"/>
      <c r="E17" s="736"/>
      <c r="F17" s="736"/>
      <c r="G17" s="736"/>
      <c r="H17" s="736"/>
      <c r="I17" s="736"/>
      <c r="J17" s="736"/>
      <c r="K17" s="736"/>
      <c r="L17" s="736"/>
      <c r="M17" s="736"/>
      <c r="N17" s="736"/>
      <c r="O17" s="736"/>
      <c r="P17" s="737"/>
      <c r="Q17" s="369"/>
    </row>
    <row r="18" spans="1:17" x14ac:dyDescent="0.25">
      <c r="A18" s="8"/>
      <c r="B18" s="9"/>
      <c r="C18" s="746"/>
      <c r="D18" s="746"/>
      <c r="E18" s="746"/>
      <c r="F18" s="746"/>
      <c r="G18" s="746"/>
      <c r="H18" s="746"/>
      <c r="I18" s="746"/>
      <c r="J18" s="746"/>
      <c r="K18" s="746"/>
      <c r="L18" s="746"/>
      <c r="M18" s="746"/>
      <c r="N18" s="746"/>
      <c r="O18" s="746"/>
      <c r="P18" s="747"/>
      <c r="Q18" s="369"/>
    </row>
    <row r="19" spans="1:17" s="10" customFormat="1" x14ac:dyDescent="0.25">
      <c r="A19" s="748" t="s">
        <v>11</v>
      </c>
      <c r="B19" s="751" t="s">
        <v>12</v>
      </c>
      <c r="C19" s="754" t="s">
        <v>305</v>
      </c>
      <c r="D19" s="755"/>
      <c r="E19" s="755"/>
      <c r="F19" s="755"/>
      <c r="G19" s="755"/>
      <c r="H19" s="755"/>
      <c r="I19" s="755"/>
      <c r="J19" s="755"/>
      <c r="K19" s="755"/>
      <c r="L19" s="755"/>
      <c r="M19" s="755"/>
      <c r="N19" s="755"/>
      <c r="O19" s="756"/>
      <c r="P19" s="751" t="s">
        <v>309</v>
      </c>
    </row>
    <row r="20" spans="1:17" s="10" customFormat="1" x14ac:dyDescent="0.25">
      <c r="A20" s="749"/>
      <c r="B20" s="752"/>
      <c r="C20" s="757" t="s">
        <v>13</v>
      </c>
      <c r="D20" s="759" t="s">
        <v>310</v>
      </c>
      <c r="E20" s="761" t="s">
        <v>311</v>
      </c>
      <c r="F20" s="763" t="s">
        <v>14</v>
      </c>
      <c r="G20" s="759" t="s">
        <v>312</v>
      </c>
      <c r="H20" s="761" t="s">
        <v>313</v>
      </c>
      <c r="I20" s="763" t="s">
        <v>15</v>
      </c>
      <c r="J20" s="759" t="s">
        <v>314</v>
      </c>
      <c r="K20" s="761" t="s">
        <v>315</v>
      </c>
      <c r="L20" s="763" t="s">
        <v>16</v>
      </c>
      <c r="M20" s="759" t="s">
        <v>316</v>
      </c>
      <c r="N20" s="761" t="s">
        <v>317</v>
      </c>
      <c r="O20" s="763" t="s">
        <v>17</v>
      </c>
      <c r="P20" s="752"/>
    </row>
    <row r="21" spans="1:17" s="11" customFormat="1" ht="70.5" customHeight="1" thickBot="1" x14ac:dyDescent="0.3">
      <c r="A21" s="750"/>
      <c r="B21" s="753"/>
      <c r="C21" s="758"/>
      <c r="D21" s="760"/>
      <c r="E21" s="762"/>
      <c r="F21" s="764"/>
      <c r="G21" s="760"/>
      <c r="H21" s="762"/>
      <c r="I21" s="764"/>
      <c r="J21" s="760"/>
      <c r="K21" s="762"/>
      <c r="L21" s="764"/>
      <c r="M21" s="760"/>
      <c r="N21" s="762"/>
      <c r="O21" s="764"/>
      <c r="P21" s="753"/>
    </row>
    <row r="22" spans="1:17" s="11" customFormat="1" ht="9" thickTop="1" x14ac:dyDescent="0.25">
      <c r="A22" s="12" t="s">
        <v>18</v>
      </c>
      <c r="B22" s="12">
        <v>2</v>
      </c>
      <c r="C22" s="12">
        <v>3</v>
      </c>
      <c r="D22" s="190">
        <v>4</v>
      </c>
      <c r="E22" s="14">
        <v>5</v>
      </c>
      <c r="F22" s="191">
        <v>6</v>
      </c>
      <c r="G22" s="190">
        <v>7</v>
      </c>
      <c r="H22" s="192">
        <v>8</v>
      </c>
      <c r="I22" s="15">
        <v>9</v>
      </c>
      <c r="J22" s="190">
        <v>10</v>
      </c>
      <c r="K22" s="165">
        <v>11</v>
      </c>
      <c r="L22" s="15">
        <v>12</v>
      </c>
      <c r="M22" s="165">
        <v>13</v>
      </c>
      <c r="N22" s="14">
        <v>14</v>
      </c>
      <c r="O22" s="15">
        <v>15</v>
      </c>
      <c r="P22" s="15">
        <v>16</v>
      </c>
    </row>
    <row r="23" spans="1:17" s="20" customFormat="1" x14ac:dyDescent="0.25">
      <c r="A23" s="16"/>
      <c r="B23" s="17" t="s">
        <v>19</v>
      </c>
      <c r="C23" s="95"/>
      <c r="D23" s="355"/>
      <c r="E23" s="19"/>
      <c r="F23" s="193"/>
      <c r="G23" s="355"/>
      <c r="H23" s="360"/>
      <c r="I23" s="194"/>
      <c r="J23" s="355"/>
      <c r="K23" s="174"/>
      <c r="L23" s="194"/>
      <c r="M23" s="174"/>
      <c r="N23" s="19"/>
      <c r="O23" s="194"/>
      <c r="P23" s="195"/>
    </row>
    <row r="24" spans="1:17" s="20" customFormat="1" ht="12.75" thickBot="1" x14ac:dyDescent="0.3">
      <c r="A24" s="21"/>
      <c r="B24" s="22" t="s">
        <v>20</v>
      </c>
      <c r="C24" s="370">
        <f>F24+I24+L24+O24</f>
        <v>80000</v>
      </c>
      <c r="D24" s="196">
        <f>SUM(D25,D28,D29,D45,D46)</f>
        <v>80000</v>
      </c>
      <c r="E24" s="24">
        <f>SUM(E25,E28,E29,E45,E46)</f>
        <v>0</v>
      </c>
      <c r="F24" s="197">
        <f t="shared" ref="F24:F29" si="0">D24+E24</f>
        <v>80000</v>
      </c>
      <c r="G24" s="196">
        <f>SUM(G25,G28,G46)</f>
        <v>0</v>
      </c>
      <c r="H24" s="198">
        <f>SUM(H25,H28,H46)</f>
        <v>0</v>
      </c>
      <c r="I24" s="25">
        <f>G24+H24</f>
        <v>0</v>
      </c>
      <c r="J24" s="196">
        <f>SUM(J25,J30,J46)</f>
        <v>0</v>
      </c>
      <c r="K24" s="198">
        <f>SUM(K25,K30,K46)</f>
        <v>0</v>
      </c>
      <c r="L24" s="25">
        <f>J24+K24</f>
        <v>0</v>
      </c>
      <c r="M24" s="166">
        <f>SUM(M25,M48)</f>
        <v>0</v>
      </c>
      <c r="N24" s="24">
        <f>SUM(N25,N48)</f>
        <v>0</v>
      </c>
      <c r="O24" s="25">
        <f>M24+N24</f>
        <v>0</v>
      </c>
      <c r="P24" s="199"/>
    </row>
    <row r="25" spans="1:17" ht="12.75" hidden="1" thickTop="1" x14ac:dyDescent="0.25">
      <c r="A25" s="26"/>
      <c r="B25" s="27" t="s">
        <v>21</v>
      </c>
      <c r="C25" s="371">
        <f>F25+I25+L25+O25</f>
        <v>0</v>
      </c>
      <c r="D25" s="200">
        <f>SUM(D26:D27)</f>
        <v>0</v>
      </c>
      <c r="E25" s="29">
        <f>SUM(E26:E27)</f>
        <v>0</v>
      </c>
      <c r="F25" s="201">
        <f t="shared" si="0"/>
        <v>0</v>
      </c>
      <c r="G25" s="200">
        <f>SUM(G26:G27)</f>
        <v>0</v>
      </c>
      <c r="H25" s="202">
        <f>SUM(H26:H27)</f>
        <v>0</v>
      </c>
      <c r="I25" s="30">
        <f>G25+H25</f>
        <v>0</v>
      </c>
      <c r="J25" s="200">
        <f>SUM(J26:J27)</f>
        <v>0</v>
      </c>
      <c r="K25" s="202">
        <f>SUM(K26:K27)</f>
        <v>0</v>
      </c>
      <c r="L25" s="30">
        <f>J25+K25</f>
        <v>0</v>
      </c>
      <c r="M25" s="167">
        <f>SUM(M26:M27)</f>
        <v>0</v>
      </c>
      <c r="N25" s="29">
        <f>SUM(N26:N27)</f>
        <v>0</v>
      </c>
      <c r="O25" s="30">
        <f>M25+N25</f>
        <v>0</v>
      </c>
      <c r="P25" s="203"/>
    </row>
    <row r="26" spans="1:17" ht="12.75" hidden="1" thickTop="1" x14ac:dyDescent="0.25">
      <c r="A26" s="31"/>
      <c r="B26" s="32" t="s">
        <v>22</v>
      </c>
      <c r="C26" s="372">
        <f>F26+I26+L26+O26</f>
        <v>0</v>
      </c>
      <c r="D26" s="204"/>
      <c r="E26" s="34"/>
      <c r="F26" s="205">
        <f t="shared" si="0"/>
        <v>0</v>
      </c>
      <c r="G26" s="204"/>
      <c r="H26" s="206"/>
      <c r="I26" s="207">
        <f>G26+H26</f>
        <v>0</v>
      </c>
      <c r="J26" s="204"/>
      <c r="K26" s="206"/>
      <c r="L26" s="207">
        <f>J26+K26</f>
        <v>0</v>
      </c>
      <c r="M26" s="175"/>
      <c r="N26" s="34"/>
      <c r="O26" s="207">
        <f>M26+N26</f>
        <v>0</v>
      </c>
      <c r="P26" s="208"/>
    </row>
    <row r="27" spans="1:17" ht="12.75" hidden="1" thickTop="1" x14ac:dyDescent="0.25">
      <c r="A27" s="35"/>
      <c r="B27" s="36" t="s">
        <v>23</v>
      </c>
      <c r="C27" s="373">
        <f>F27+I27+L27+O27</f>
        <v>0</v>
      </c>
      <c r="D27" s="209"/>
      <c r="E27" s="38"/>
      <c r="F27" s="210">
        <f t="shared" si="0"/>
        <v>0</v>
      </c>
      <c r="G27" s="209"/>
      <c r="H27" s="211"/>
      <c r="I27" s="212">
        <f>G27+H27</f>
        <v>0</v>
      </c>
      <c r="J27" s="209">
        <f>11641-11641</f>
        <v>0</v>
      </c>
      <c r="K27" s="211"/>
      <c r="L27" s="212">
        <f>J27+K27</f>
        <v>0</v>
      </c>
      <c r="M27" s="176"/>
      <c r="N27" s="38"/>
      <c r="O27" s="212">
        <f>M27+N27</f>
        <v>0</v>
      </c>
      <c r="P27" s="213"/>
    </row>
    <row r="28" spans="1:17" s="20" customFormat="1" ht="25.5" thickTop="1" thickBot="1" x14ac:dyDescent="0.3">
      <c r="A28" s="39">
        <v>19300</v>
      </c>
      <c r="B28" s="39" t="s">
        <v>24</v>
      </c>
      <c r="C28" s="374">
        <f>SUM(F28,I28)</f>
        <v>80000</v>
      </c>
      <c r="D28" s="214">
        <v>80000</v>
      </c>
      <c r="E28" s="41"/>
      <c r="F28" s="215">
        <f t="shared" si="0"/>
        <v>80000</v>
      </c>
      <c r="G28" s="214"/>
      <c r="H28" s="216"/>
      <c r="I28" s="217">
        <f>G28+H28</f>
        <v>0</v>
      </c>
      <c r="J28" s="218" t="s">
        <v>25</v>
      </c>
      <c r="K28" s="219" t="s">
        <v>25</v>
      </c>
      <c r="L28" s="43" t="s">
        <v>25</v>
      </c>
      <c r="M28" s="177" t="s">
        <v>25</v>
      </c>
      <c r="N28" s="42" t="s">
        <v>25</v>
      </c>
      <c r="O28" s="43" t="s">
        <v>25</v>
      </c>
      <c r="P28" s="220"/>
    </row>
    <row r="29" spans="1:17" s="20" customFormat="1" ht="31.5" hidden="1" customHeight="1" thickTop="1" x14ac:dyDescent="0.25">
      <c r="A29" s="44"/>
      <c r="B29" s="44" t="s">
        <v>26</v>
      </c>
      <c r="C29" s="375">
        <f>F29</f>
        <v>0</v>
      </c>
      <c r="D29" s="221"/>
      <c r="E29" s="49"/>
      <c r="F29" s="222">
        <f t="shared" si="0"/>
        <v>0</v>
      </c>
      <c r="G29" s="223" t="s">
        <v>25</v>
      </c>
      <c r="H29" s="224" t="s">
        <v>25</v>
      </c>
      <c r="I29" s="48" t="s">
        <v>25</v>
      </c>
      <c r="J29" s="223" t="s">
        <v>25</v>
      </c>
      <c r="K29" s="224" t="s">
        <v>25</v>
      </c>
      <c r="L29" s="48" t="s">
        <v>25</v>
      </c>
      <c r="M29" s="178" t="s">
        <v>25</v>
      </c>
      <c r="N29" s="47" t="s">
        <v>25</v>
      </c>
      <c r="O29" s="48" t="s">
        <v>25</v>
      </c>
      <c r="P29" s="225"/>
    </row>
    <row r="30" spans="1:17" s="20" customFormat="1" ht="36.75" hidden="1" thickTop="1" x14ac:dyDescent="0.25">
      <c r="A30" s="44">
        <v>21300</v>
      </c>
      <c r="B30" s="44" t="s">
        <v>27</v>
      </c>
      <c r="C30" s="375">
        <f t="shared" ref="C30:C44" si="1">L30</f>
        <v>0</v>
      </c>
      <c r="D30" s="223" t="s">
        <v>25</v>
      </c>
      <c r="E30" s="47" t="s">
        <v>25</v>
      </c>
      <c r="F30" s="226" t="s">
        <v>25</v>
      </c>
      <c r="G30" s="223" t="s">
        <v>25</v>
      </c>
      <c r="H30" s="224" t="s">
        <v>25</v>
      </c>
      <c r="I30" s="48" t="s">
        <v>25</v>
      </c>
      <c r="J30" s="227">
        <f>SUM(J31,J35,J37,J40)</f>
        <v>0</v>
      </c>
      <c r="K30" s="104">
        <f>SUM(K31,K35,K37,K40)</f>
        <v>0</v>
      </c>
      <c r="L30" s="112">
        <f t="shared" ref="L30:L44" si="2">J30+K30</f>
        <v>0</v>
      </c>
      <c r="M30" s="178" t="s">
        <v>25</v>
      </c>
      <c r="N30" s="47" t="s">
        <v>25</v>
      </c>
      <c r="O30" s="48" t="s">
        <v>25</v>
      </c>
      <c r="P30" s="225"/>
    </row>
    <row r="31" spans="1:17" s="20" customFormat="1" ht="24.75" hidden="1" thickTop="1" x14ac:dyDescent="0.25">
      <c r="A31" s="51">
        <v>21350</v>
      </c>
      <c r="B31" s="44" t="s">
        <v>28</v>
      </c>
      <c r="C31" s="375">
        <f t="shared" si="1"/>
        <v>0</v>
      </c>
      <c r="D31" s="223" t="s">
        <v>25</v>
      </c>
      <c r="E31" s="47" t="s">
        <v>25</v>
      </c>
      <c r="F31" s="226" t="s">
        <v>25</v>
      </c>
      <c r="G31" s="223" t="s">
        <v>25</v>
      </c>
      <c r="H31" s="224" t="s">
        <v>25</v>
      </c>
      <c r="I31" s="48" t="s">
        <v>25</v>
      </c>
      <c r="J31" s="227">
        <f>SUM(J32:J34)</f>
        <v>0</v>
      </c>
      <c r="K31" s="104">
        <f>SUM(K32:K34)</f>
        <v>0</v>
      </c>
      <c r="L31" s="112">
        <f t="shared" si="2"/>
        <v>0</v>
      </c>
      <c r="M31" s="178" t="s">
        <v>25</v>
      </c>
      <c r="N31" s="47" t="s">
        <v>25</v>
      </c>
      <c r="O31" s="48" t="s">
        <v>25</v>
      </c>
      <c r="P31" s="225"/>
    </row>
    <row r="32" spans="1:17" ht="12.75" hidden="1" thickTop="1" x14ac:dyDescent="0.25">
      <c r="A32" s="31">
        <v>21351</v>
      </c>
      <c r="B32" s="52" t="s">
        <v>29</v>
      </c>
      <c r="C32" s="376">
        <f t="shared" si="1"/>
        <v>0</v>
      </c>
      <c r="D32" s="228" t="s">
        <v>25</v>
      </c>
      <c r="E32" s="54" t="s">
        <v>25</v>
      </c>
      <c r="F32" s="229" t="s">
        <v>25</v>
      </c>
      <c r="G32" s="228" t="s">
        <v>25</v>
      </c>
      <c r="H32" s="230" t="s">
        <v>25</v>
      </c>
      <c r="I32" s="56" t="s">
        <v>25</v>
      </c>
      <c r="J32" s="231"/>
      <c r="K32" s="232"/>
      <c r="L32" s="114">
        <f t="shared" si="2"/>
        <v>0</v>
      </c>
      <c r="M32" s="233" t="s">
        <v>25</v>
      </c>
      <c r="N32" s="54" t="s">
        <v>25</v>
      </c>
      <c r="O32" s="56" t="s">
        <v>25</v>
      </c>
      <c r="P32" s="208"/>
    </row>
    <row r="33" spans="1:16" ht="12.75" hidden="1" thickTop="1" x14ac:dyDescent="0.25">
      <c r="A33" s="35">
        <v>21352</v>
      </c>
      <c r="B33" s="57" t="s">
        <v>30</v>
      </c>
      <c r="C33" s="311">
        <f t="shared" si="1"/>
        <v>0</v>
      </c>
      <c r="D33" s="234" t="s">
        <v>25</v>
      </c>
      <c r="E33" s="59" t="s">
        <v>25</v>
      </c>
      <c r="F33" s="235" t="s">
        <v>25</v>
      </c>
      <c r="G33" s="234" t="s">
        <v>25</v>
      </c>
      <c r="H33" s="236" t="s">
        <v>25</v>
      </c>
      <c r="I33" s="61" t="s">
        <v>25</v>
      </c>
      <c r="J33" s="237"/>
      <c r="K33" s="238"/>
      <c r="L33" s="110">
        <f t="shared" si="2"/>
        <v>0</v>
      </c>
      <c r="M33" s="239" t="s">
        <v>25</v>
      </c>
      <c r="N33" s="59" t="s">
        <v>25</v>
      </c>
      <c r="O33" s="61" t="s">
        <v>25</v>
      </c>
      <c r="P33" s="213"/>
    </row>
    <row r="34" spans="1:16" ht="24.75" hidden="1" thickTop="1" x14ac:dyDescent="0.25">
      <c r="A34" s="35">
        <v>21359</v>
      </c>
      <c r="B34" s="57" t="s">
        <v>31</v>
      </c>
      <c r="C34" s="311">
        <f t="shared" si="1"/>
        <v>0</v>
      </c>
      <c r="D34" s="234" t="s">
        <v>25</v>
      </c>
      <c r="E34" s="59" t="s">
        <v>25</v>
      </c>
      <c r="F34" s="235" t="s">
        <v>25</v>
      </c>
      <c r="G34" s="234" t="s">
        <v>25</v>
      </c>
      <c r="H34" s="236" t="s">
        <v>25</v>
      </c>
      <c r="I34" s="61" t="s">
        <v>25</v>
      </c>
      <c r="J34" s="237"/>
      <c r="K34" s="238"/>
      <c r="L34" s="110">
        <f t="shared" si="2"/>
        <v>0</v>
      </c>
      <c r="M34" s="239" t="s">
        <v>25</v>
      </c>
      <c r="N34" s="59" t="s">
        <v>25</v>
      </c>
      <c r="O34" s="61" t="s">
        <v>25</v>
      </c>
      <c r="P34" s="213"/>
    </row>
    <row r="35" spans="1:16" s="20" customFormat="1" ht="36.75" hidden="1" thickTop="1" x14ac:dyDescent="0.25">
      <c r="A35" s="51">
        <v>21370</v>
      </c>
      <c r="B35" s="44" t="s">
        <v>32</v>
      </c>
      <c r="C35" s="375">
        <f t="shared" si="1"/>
        <v>0</v>
      </c>
      <c r="D35" s="223" t="s">
        <v>25</v>
      </c>
      <c r="E35" s="47" t="s">
        <v>25</v>
      </c>
      <c r="F35" s="226" t="s">
        <v>25</v>
      </c>
      <c r="G35" s="223" t="s">
        <v>25</v>
      </c>
      <c r="H35" s="224" t="s">
        <v>25</v>
      </c>
      <c r="I35" s="48" t="s">
        <v>25</v>
      </c>
      <c r="J35" s="227">
        <f>SUM(J36)</f>
        <v>0</v>
      </c>
      <c r="K35" s="104">
        <f>SUM(K36)</f>
        <v>0</v>
      </c>
      <c r="L35" s="112">
        <f t="shared" si="2"/>
        <v>0</v>
      </c>
      <c r="M35" s="178" t="s">
        <v>25</v>
      </c>
      <c r="N35" s="47" t="s">
        <v>25</v>
      </c>
      <c r="O35" s="48" t="s">
        <v>25</v>
      </c>
      <c r="P35" s="225"/>
    </row>
    <row r="36" spans="1:16" ht="36.75" hidden="1" thickTop="1" x14ac:dyDescent="0.25">
      <c r="A36" s="62">
        <v>21379</v>
      </c>
      <c r="B36" s="63" t="s">
        <v>33</v>
      </c>
      <c r="C36" s="322">
        <f t="shared" si="1"/>
        <v>0</v>
      </c>
      <c r="D36" s="240" t="s">
        <v>25</v>
      </c>
      <c r="E36" s="65" t="s">
        <v>25</v>
      </c>
      <c r="F36" s="72" t="s">
        <v>25</v>
      </c>
      <c r="G36" s="240" t="s">
        <v>25</v>
      </c>
      <c r="H36" s="241" t="s">
        <v>25</v>
      </c>
      <c r="I36" s="67" t="s">
        <v>25</v>
      </c>
      <c r="J36" s="242"/>
      <c r="K36" s="243"/>
      <c r="L36" s="244">
        <f t="shared" si="2"/>
        <v>0</v>
      </c>
      <c r="M36" s="245" t="s">
        <v>25</v>
      </c>
      <c r="N36" s="65" t="s">
        <v>25</v>
      </c>
      <c r="O36" s="67" t="s">
        <v>25</v>
      </c>
      <c r="P36" s="246"/>
    </row>
    <row r="37" spans="1:16" s="20" customFormat="1" ht="12.75" hidden="1" thickTop="1" x14ac:dyDescent="0.25">
      <c r="A37" s="51">
        <v>21380</v>
      </c>
      <c r="B37" s="44" t="s">
        <v>34</v>
      </c>
      <c r="C37" s="375">
        <f t="shared" si="1"/>
        <v>0</v>
      </c>
      <c r="D37" s="223" t="s">
        <v>25</v>
      </c>
      <c r="E37" s="47" t="s">
        <v>25</v>
      </c>
      <c r="F37" s="226" t="s">
        <v>25</v>
      </c>
      <c r="G37" s="223" t="s">
        <v>25</v>
      </c>
      <c r="H37" s="224" t="s">
        <v>25</v>
      </c>
      <c r="I37" s="48" t="s">
        <v>25</v>
      </c>
      <c r="J37" s="227">
        <f>SUM(J38:J39)</f>
        <v>0</v>
      </c>
      <c r="K37" s="104">
        <f>SUM(K38:K39)</f>
        <v>0</v>
      </c>
      <c r="L37" s="112">
        <f t="shared" si="2"/>
        <v>0</v>
      </c>
      <c r="M37" s="178" t="s">
        <v>25</v>
      </c>
      <c r="N37" s="47" t="s">
        <v>25</v>
      </c>
      <c r="O37" s="48" t="s">
        <v>25</v>
      </c>
      <c r="P37" s="225"/>
    </row>
    <row r="38" spans="1:16" ht="12.75" hidden="1" thickTop="1" x14ac:dyDescent="0.25">
      <c r="A38" s="32">
        <v>21381</v>
      </c>
      <c r="B38" s="52" t="s">
        <v>35</v>
      </c>
      <c r="C38" s="376">
        <f t="shared" si="1"/>
        <v>0</v>
      </c>
      <c r="D38" s="228" t="s">
        <v>25</v>
      </c>
      <c r="E38" s="54" t="s">
        <v>25</v>
      </c>
      <c r="F38" s="229" t="s">
        <v>25</v>
      </c>
      <c r="G38" s="228" t="s">
        <v>25</v>
      </c>
      <c r="H38" s="230" t="s">
        <v>25</v>
      </c>
      <c r="I38" s="56" t="s">
        <v>25</v>
      </c>
      <c r="J38" s="231"/>
      <c r="K38" s="232"/>
      <c r="L38" s="114">
        <f t="shared" si="2"/>
        <v>0</v>
      </c>
      <c r="M38" s="233" t="s">
        <v>25</v>
      </c>
      <c r="N38" s="54" t="s">
        <v>25</v>
      </c>
      <c r="O38" s="56" t="s">
        <v>25</v>
      </c>
      <c r="P38" s="208"/>
    </row>
    <row r="39" spans="1:16" ht="24.75" hidden="1" thickTop="1" x14ac:dyDescent="0.25">
      <c r="A39" s="36">
        <v>21383</v>
      </c>
      <c r="B39" s="57" t="s">
        <v>36</v>
      </c>
      <c r="C39" s="311">
        <f t="shared" si="1"/>
        <v>0</v>
      </c>
      <c r="D39" s="234" t="s">
        <v>25</v>
      </c>
      <c r="E39" s="59" t="s">
        <v>25</v>
      </c>
      <c r="F39" s="235" t="s">
        <v>25</v>
      </c>
      <c r="G39" s="234" t="s">
        <v>25</v>
      </c>
      <c r="H39" s="236" t="s">
        <v>25</v>
      </c>
      <c r="I39" s="61" t="s">
        <v>25</v>
      </c>
      <c r="J39" s="237"/>
      <c r="K39" s="238"/>
      <c r="L39" s="110">
        <f t="shared" si="2"/>
        <v>0</v>
      </c>
      <c r="M39" s="239" t="s">
        <v>25</v>
      </c>
      <c r="N39" s="59" t="s">
        <v>25</v>
      </c>
      <c r="O39" s="61" t="s">
        <v>25</v>
      </c>
      <c r="P39" s="213"/>
    </row>
    <row r="40" spans="1:16" s="20" customFormat="1" ht="24.75" hidden="1" thickTop="1" x14ac:dyDescent="0.25">
      <c r="A40" s="51">
        <v>21390</v>
      </c>
      <c r="B40" s="44" t="s">
        <v>37</v>
      </c>
      <c r="C40" s="375">
        <f t="shared" si="1"/>
        <v>0</v>
      </c>
      <c r="D40" s="223" t="s">
        <v>25</v>
      </c>
      <c r="E40" s="47" t="s">
        <v>25</v>
      </c>
      <c r="F40" s="226" t="s">
        <v>25</v>
      </c>
      <c r="G40" s="223" t="s">
        <v>25</v>
      </c>
      <c r="H40" s="224" t="s">
        <v>25</v>
      </c>
      <c r="I40" s="48" t="s">
        <v>25</v>
      </c>
      <c r="J40" s="227">
        <f>SUM(J41:J44)</f>
        <v>0</v>
      </c>
      <c r="K40" s="104">
        <f>SUM(K41:K44)</f>
        <v>0</v>
      </c>
      <c r="L40" s="112">
        <f t="shared" si="2"/>
        <v>0</v>
      </c>
      <c r="M40" s="178" t="s">
        <v>25</v>
      </c>
      <c r="N40" s="47" t="s">
        <v>25</v>
      </c>
      <c r="O40" s="48" t="s">
        <v>25</v>
      </c>
      <c r="P40" s="225"/>
    </row>
    <row r="41" spans="1:16" ht="24.75" hidden="1" thickTop="1" x14ac:dyDescent="0.25">
      <c r="A41" s="32">
        <v>21391</v>
      </c>
      <c r="B41" s="52" t="s">
        <v>38</v>
      </c>
      <c r="C41" s="376">
        <f t="shared" si="1"/>
        <v>0</v>
      </c>
      <c r="D41" s="228" t="s">
        <v>25</v>
      </c>
      <c r="E41" s="54" t="s">
        <v>25</v>
      </c>
      <c r="F41" s="229" t="s">
        <v>25</v>
      </c>
      <c r="G41" s="228" t="s">
        <v>25</v>
      </c>
      <c r="H41" s="230" t="s">
        <v>25</v>
      </c>
      <c r="I41" s="56" t="s">
        <v>25</v>
      </c>
      <c r="J41" s="231"/>
      <c r="K41" s="232"/>
      <c r="L41" s="114">
        <f t="shared" si="2"/>
        <v>0</v>
      </c>
      <c r="M41" s="233" t="s">
        <v>25</v>
      </c>
      <c r="N41" s="54" t="s">
        <v>25</v>
      </c>
      <c r="O41" s="56" t="s">
        <v>25</v>
      </c>
      <c r="P41" s="208"/>
    </row>
    <row r="42" spans="1:16" ht="12.75" hidden="1" thickTop="1" x14ac:dyDescent="0.25">
      <c r="A42" s="36">
        <v>21393</v>
      </c>
      <c r="B42" s="57" t="s">
        <v>39</v>
      </c>
      <c r="C42" s="311">
        <f t="shared" si="1"/>
        <v>0</v>
      </c>
      <c r="D42" s="234" t="s">
        <v>25</v>
      </c>
      <c r="E42" s="59" t="s">
        <v>25</v>
      </c>
      <c r="F42" s="235" t="s">
        <v>25</v>
      </c>
      <c r="G42" s="234" t="s">
        <v>25</v>
      </c>
      <c r="H42" s="236" t="s">
        <v>25</v>
      </c>
      <c r="I42" s="61" t="s">
        <v>25</v>
      </c>
      <c r="J42" s="237"/>
      <c r="K42" s="238"/>
      <c r="L42" s="110">
        <f t="shared" si="2"/>
        <v>0</v>
      </c>
      <c r="M42" s="239" t="s">
        <v>25</v>
      </c>
      <c r="N42" s="59" t="s">
        <v>25</v>
      </c>
      <c r="O42" s="61" t="s">
        <v>25</v>
      </c>
      <c r="P42" s="213"/>
    </row>
    <row r="43" spans="1:16" ht="12.75" hidden="1" thickTop="1" x14ac:dyDescent="0.25">
      <c r="A43" s="36">
        <v>21395</v>
      </c>
      <c r="B43" s="57" t="s">
        <v>40</v>
      </c>
      <c r="C43" s="311">
        <f t="shared" si="1"/>
        <v>0</v>
      </c>
      <c r="D43" s="234" t="s">
        <v>25</v>
      </c>
      <c r="E43" s="59" t="s">
        <v>25</v>
      </c>
      <c r="F43" s="235" t="s">
        <v>25</v>
      </c>
      <c r="G43" s="234" t="s">
        <v>25</v>
      </c>
      <c r="H43" s="236" t="s">
        <v>25</v>
      </c>
      <c r="I43" s="61" t="s">
        <v>25</v>
      </c>
      <c r="J43" s="237"/>
      <c r="K43" s="238"/>
      <c r="L43" s="110">
        <f t="shared" si="2"/>
        <v>0</v>
      </c>
      <c r="M43" s="239" t="s">
        <v>25</v>
      </c>
      <c r="N43" s="59" t="s">
        <v>25</v>
      </c>
      <c r="O43" s="61" t="s">
        <v>25</v>
      </c>
      <c r="P43" s="213"/>
    </row>
    <row r="44" spans="1:16" ht="24.75" hidden="1" thickTop="1" x14ac:dyDescent="0.25">
      <c r="A44" s="36">
        <v>21399</v>
      </c>
      <c r="B44" s="57" t="s">
        <v>41</v>
      </c>
      <c r="C44" s="311">
        <f t="shared" si="1"/>
        <v>0</v>
      </c>
      <c r="D44" s="234" t="s">
        <v>25</v>
      </c>
      <c r="E44" s="59" t="s">
        <v>25</v>
      </c>
      <c r="F44" s="235" t="s">
        <v>25</v>
      </c>
      <c r="G44" s="234" t="s">
        <v>25</v>
      </c>
      <c r="H44" s="236" t="s">
        <v>25</v>
      </c>
      <c r="I44" s="61" t="s">
        <v>25</v>
      </c>
      <c r="J44" s="237"/>
      <c r="K44" s="238"/>
      <c r="L44" s="110">
        <f t="shared" si="2"/>
        <v>0</v>
      </c>
      <c r="M44" s="239" t="s">
        <v>25</v>
      </c>
      <c r="N44" s="59" t="s">
        <v>25</v>
      </c>
      <c r="O44" s="61" t="s">
        <v>25</v>
      </c>
      <c r="P44" s="213"/>
    </row>
    <row r="45" spans="1:16" s="20" customFormat="1" ht="34.5" hidden="1" customHeight="1" x14ac:dyDescent="0.25">
      <c r="A45" s="51">
        <v>21420</v>
      </c>
      <c r="B45" s="44" t="s">
        <v>42</v>
      </c>
      <c r="C45" s="377">
        <f>F45</f>
        <v>0</v>
      </c>
      <c r="D45" s="247"/>
      <c r="E45" s="46"/>
      <c r="F45" s="222">
        <f>D45+E45</f>
        <v>0</v>
      </c>
      <c r="G45" s="223" t="s">
        <v>25</v>
      </c>
      <c r="H45" s="224" t="s">
        <v>25</v>
      </c>
      <c r="I45" s="48" t="s">
        <v>25</v>
      </c>
      <c r="J45" s="223" t="s">
        <v>25</v>
      </c>
      <c r="K45" s="224" t="s">
        <v>25</v>
      </c>
      <c r="L45" s="48" t="s">
        <v>25</v>
      </c>
      <c r="M45" s="178" t="s">
        <v>25</v>
      </c>
      <c r="N45" s="47" t="s">
        <v>25</v>
      </c>
      <c r="O45" s="48" t="s">
        <v>25</v>
      </c>
      <c r="P45" s="225"/>
    </row>
    <row r="46" spans="1:16" s="20" customFormat="1" ht="24.75" hidden="1" thickTop="1" x14ac:dyDescent="0.25">
      <c r="A46" s="69">
        <v>21490</v>
      </c>
      <c r="B46" s="70" t="s">
        <v>43</v>
      </c>
      <c r="C46" s="377">
        <f>F46+I46+L46</f>
        <v>0</v>
      </c>
      <c r="D46" s="248">
        <f>D47</f>
        <v>0</v>
      </c>
      <c r="E46" s="71">
        <f>E47</f>
        <v>0</v>
      </c>
      <c r="F46" s="249">
        <f>D46+E46</f>
        <v>0</v>
      </c>
      <c r="G46" s="248">
        <f>G47</f>
        <v>0</v>
      </c>
      <c r="H46" s="250">
        <f t="shared" ref="H46:K46" si="3">H47</f>
        <v>0</v>
      </c>
      <c r="I46" s="251">
        <f>G46+H46</f>
        <v>0</v>
      </c>
      <c r="J46" s="248">
        <f>J47</f>
        <v>0</v>
      </c>
      <c r="K46" s="250">
        <f t="shared" si="3"/>
        <v>0</v>
      </c>
      <c r="L46" s="251">
        <f>J46+K46</f>
        <v>0</v>
      </c>
      <c r="M46" s="178" t="s">
        <v>25</v>
      </c>
      <c r="N46" s="47" t="s">
        <v>25</v>
      </c>
      <c r="O46" s="48" t="s">
        <v>25</v>
      </c>
      <c r="P46" s="225"/>
    </row>
    <row r="47" spans="1:16" s="20" customFormat="1" ht="24.75" hidden="1" thickTop="1" x14ac:dyDescent="0.25">
      <c r="A47" s="36">
        <v>21499</v>
      </c>
      <c r="B47" s="57" t="s">
        <v>44</v>
      </c>
      <c r="C47" s="378">
        <f>F47+I47+L47</f>
        <v>0</v>
      </c>
      <c r="D47" s="204"/>
      <c r="E47" s="34"/>
      <c r="F47" s="205">
        <f>D47+E47</f>
        <v>0</v>
      </c>
      <c r="G47" s="253"/>
      <c r="H47" s="206"/>
      <c r="I47" s="207">
        <f>G47+H47</f>
        <v>0</v>
      </c>
      <c r="J47" s="204"/>
      <c r="K47" s="206"/>
      <c r="L47" s="207">
        <f>J47+K47</f>
        <v>0</v>
      </c>
      <c r="M47" s="245" t="s">
        <v>25</v>
      </c>
      <c r="N47" s="65" t="s">
        <v>25</v>
      </c>
      <c r="O47" s="67" t="s">
        <v>25</v>
      </c>
      <c r="P47" s="246"/>
    </row>
    <row r="48" spans="1:16" ht="24.75" hidden="1" thickTop="1" x14ac:dyDescent="0.25">
      <c r="A48" s="73">
        <v>23000</v>
      </c>
      <c r="B48" s="74" t="s">
        <v>45</v>
      </c>
      <c r="C48" s="377">
        <f>O48</f>
        <v>0</v>
      </c>
      <c r="D48" s="254" t="s">
        <v>25</v>
      </c>
      <c r="E48" s="76" t="s">
        <v>25</v>
      </c>
      <c r="F48" s="255" t="s">
        <v>25</v>
      </c>
      <c r="G48" s="254" t="s">
        <v>25</v>
      </c>
      <c r="H48" s="256" t="s">
        <v>25</v>
      </c>
      <c r="I48" s="257" t="s">
        <v>25</v>
      </c>
      <c r="J48" s="254" t="s">
        <v>25</v>
      </c>
      <c r="K48" s="256" t="s">
        <v>25</v>
      </c>
      <c r="L48" s="257" t="s">
        <v>25</v>
      </c>
      <c r="M48" s="169">
        <f>SUM(M49:M50)</f>
        <v>0</v>
      </c>
      <c r="N48" s="75">
        <f>SUM(N49:N50)</f>
        <v>0</v>
      </c>
      <c r="O48" s="258">
        <f>M48+N48</f>
        <v>0</v>
      </c>
      <c r="P48" s="225"/>
    </row>
    <row r="49" spans="1:16" ht="24.75" hidden="1" thickTop="1" x14ac:dyDescent="0.25">
      <c r="A49" s="77">
        <v>23410</v>
      </c>
      <c r="B49" s="78" t="s">
        <v>46</v>
      </c>
      <c r="C49" s="379">
        <f>O49</f>
        <v>0</v>
      </c>
      <c r="D49" s="259" t="s">
        <v>25</v>
      </c>
      <c r="E49" s="79" t="s">
        <v>25</v>
      </c>
      <c r="F49" s="260" t="s">
        <v>25</v>
      </c>
      <c r="G49" s="259" t="s">
        <v>25</v>
      </c>
      <c r="H49" s="261" t="s">
        <v>25</v>
      </c>
      <c r="I49" s="262" t="s">
        <v>25</v>
      </c>
      <c r="J49" s="259" t="s">
        <v>25</v>
      </c>
      <c r="K49" s="261" t="s">
        <v>25</v>
      </c>
      <c r="L49" s="262" t="s">
        <v>25</v>
      </c>
      <c r="M49" s="263"/>
      <c r="N49" s="264"/>
      <c r="O49" s="160">
        <f>M49+N49</f>
        <v>0</v>
      </c>
      <c r="P49" s="265"/>
    </row>
    <row r="50" spans="1:16" ht="24.75" hidden="1" thickTop="1" x14ac:dyDescent="0.25">
      <c r="A50" s="77">
        <v>23510</v>
      </c>
      <c r="B50" s="78" t="s">
        <v>47</v>
      </c>
      <c r="C50" s="379">
        <f>O50</f>
        <v>0</v>
      </c>
      <c r="D50" s="259" t="s">
        <v>25</v>
      </c>
      <c r="E50" s="79" t="s">
        <v>25</v>
      </c>
      <c r="F50" s="260" t="s">
        <v>25</v>
      </c>
      <c r="G50" s="259" t="s">
        <v>25</v>
      </c>
      <c r="H50" s="261" t="s">
        <v>25</v>
      </c>
      <c r="I50" s="262" t="s">
        <v>25</v>
      </c>
      <c r="J50" s="259" t="s">
        <v>25</v>
      </c>
      <c r="K50" s="261" t="s">
        <v>25</v>
      </c>
      <c r="L50" s="262" t="s">
        <v>25</v>
      </c>
      <c r="M50" s="263"/>
      <c r="N50" s="264"/>
      <c r="O50" s="160">
        <f>M50+N50</f>
        <v>0</v>
      </c>
      <c r="P50" s="265"/>
    </row>
    <row r="51" spans="1:16" ht="12.75" thickTop="1" x14ac:dyDescent="0.25">
      <c r="A51" s="81"/>
      <c r="B51" s="78"/>
      <c r="C51" s="380"/>
      <c r="D51" s="356"/>
      <c r="E51" s="357"/>
      <c r="F51" s="266"/>
      <c r="G51" s="356"/>
      <c r="H51" s="361"/>
      <c r="I51" s="262"/>
      <c r="J51" s="363"/>
      <c r="K51" s="364"/>
      <c r="L51" s="160"/>
      <c r="M51" s="263"/>
      <c r="N51" s="264"/>
      <c r="O51" s="160"/>
      <c r="P51" s="265"/>
    </row>
    <row r="52" spans="1:16" s="20" customFormat="1" x14ac:dyDescent="0.25">
      <c r="A52" s="83"/>
      <c r="B52" s="84" t="s">
        <v>48</v>
      </c>
      <c r="C52" s="381"/>
      <c r="D52" s="358"/>
      <c r="E52" s="359"/>
      <c r="F52" s="267"/>
      <c r="G52" s="358"/>
      <c r="H52" s="362"/>
      <c r="I52" s="161"/>
      <c r="J52" s="358"/>
      <c r="K52" s="362"/>
      <c r="L52" s="161"/>
      <c r="M52" s="365"/>
      <c r="N52" s="359"/>
      <c r="O52" s="161"/>
      <c r="P52" s="268"/>
    </row>
    <row r="53" spans="1:16" s="20" customFormat="1" ht="12.75" thickBot="1" x14ac:dyDescent="0.3">
      <c r="A53" s="86"/>
      <c r="B53" s="21" t="s">
        <v>49</v>
      </c>
      <c r="C53" s="382">
        <f t="shared" ref="C53:C116" si="4">F53+I53+L53+O53</f>
        <v>80000</v>
      </c>
      <c r="D53" s="269">
        <f>SUM(D54,D284)</f>
        <v>80000</v>
      </c>
      <c r="E53" s="88">
        <f>SUM(E54,E284)</f>
        <v>0</v>
      </c>
      <c r="F53" s="270">
        <f t="shared" ref="F53:F117" si="5">D53+E53</f>
        <v>80000</v>
      </c>
      <c r="G53" s="269">
        <f>SUM(G54,G284)</f>
        <v>0</v>
      </c>
      <c r="H53" s="271">
        <f>SUM(H54,H284)</f>
        <v>0</v>
      </c>
      <c r="I53" s="89">
        <f t="shared" ref="I53:I117" si="6">G53+H53</f>
        <v>0</v>
      </c>
      <c r="J53" s="269">
        <f>SUM(J54,J284)</f>
        <v>0</v>
      </c>
      <c r="K53" s="271">
        <f>SUM(K54,K284)</f>
        <v>0</v>
      </c>
      <c r="L53" s="89">
        <f t="shared" ref="L53:L117" si="7">J53+K53</f>
        <v>0</v>
      </c>
      <c r="M53" s="163">
        <f>SUM(M54,M284)</f>
        <v>0</v>
      </c>
      <c r="N53" s="88">
        <f>SUM(N54,N284)</f>
        <v>0</v>
      </c>
      <c r="O53" s="89">
        <f t="shared" ref="O53:O117" si="8">M53+N53</f>
        <v>0</v>
      </c>
      <c r="P53" s="199"/>
    </row>
    <row r="54" spans="1:16" s="20" customFormat="1" ht="36.75" thickTop="1" x14ac:dyDescent="0.25">
      <c r="A54" s="90"/>
      <c r="B54" s="91" t="s">
        <v>50</v>
      </c>
      <c r="C54" s="383">
        <f t="shared" si="4"/>
        <v>80000</v>
      </c>
      <c r="D54" s="272">
        <f>SUM(D55,D197)</f>
        <v>80000</v>
      </c>
      <c r="E54" s="93">
        <f>SUM(E55,E197)</f>
        <v>0</v>
      </c>
      <c r="F54" s="273">
        <f t="shared" si="5"/>
        <v>80000</v>
      </c>
      <c r="G54" s="272">
        <f>SUM(G55,G197)</f>
        <v>0</v>
      </c>
      <c r="H54" s="274">
        <f>SUM(H55,H197)</f>
        <v>0</v>
      </c>
      <c r="I54" s="94">
        <f t="shared" si="6"/>
        <v>0</v>
      </c>
      <c r="J54" s="272">
        <f>SUM(J55,J197)</f>
        <v>0</v>
      </c>
      <c r="K54" s="274">
        <f>SUM(K55,K197)</f>
        <v>0</v>
      </c>
      <c r="L54" s="94">
        <f t="shared" si="7"/>
        <v>0</v>
      </c>
      <c r="M54" s="170">
        <f>SUM(M55,M197)</f>
        <v>0</v>
      </c>
      <c r="N54" s="93">
        <f>SUM(N55,N197)</f>
        <v>0</v>
      </c>
      <c r="O54" s="94">
        <f t="shared" si="8"/>
        <v>0</v>
      </c>
      <c r="P54" s="275"/>
    </row>
    <row r="55" spans="1:16" s="20" customFormat="1" ht="24" hidden="1" x14ac:dyDescent="0.25">
      <c r="A55" s="95"/>
      <c r="B55" s="16" t="s">
        <v>51</v>
      </c>
      <c r="C55" s="384">
        <f t="shared" si="4"/>
        <v>0</v>
      </c>
      <c r="D55" s="276">
        <f>SUM(D56,D78,D176,D190)</f>
        <v>0</v>
      </c>
      <c r="E55" s="97">
        <f>SUM(E56,E78,E176,E190)</f>
        <v>0</v>
      </c>
      <c r="F55" s="277">
        <f t="shared" si="5"/>
        <v>0</v>
      </c>
      <c r="G55" s="276">
        <f>SUM(G56,G78,G176,G190)</f>
        <v>0</v>
      </c>
      <c r="H55" s="278">
        <f>SUM(H56,H78,H176,H190)</f>
        <v>0</v>
      </c>
      <c r="I55" s="98">
        <f t="shared" si="6"/>
        <v>0</v>
      </c>
      <c r="J55" s="276">
        <f>SUM(J56,J78,J176,J190)</f>
        <v>0</v>
      </c>
      <c r="K55" s="278">
        <f>SUM(K56,K78,K176,K190)</f>
        <v>0</v>
      </c>
      <c r="L55" s="98">
        <f t="shared" si="7"/>
        <v>0</v>
      </c>
      <c r="M55" s="171">
        <f>SUM(M56,M78,M176,M190)</f>
        <v>0</v>
      </c>
      <c r="N55" s="97">
        <f>SUM(N56,N78,N176,N190)</f>
        <v>0</v>
      </c>
      <c r="O55" s="98">
        <f t="shared" si="8"/>
        <v>0</v>
      </c>
      <c r="P55" s="279"/>
    </row>
    <row r="56" spans="1:16" s="20" customFormat="1" hidden="1" x14ac:dyDescent="0.25">
      <c r="A56" s="99">
        <v>1000</v>
      </c>
      <c r="B56" s="99" t="s">
        <v>52</v>
      </c>
      <c r="C56" s="385">
        <f t="shared" si="4"/>
        <v>0</v>
      </c>
      <c r="D56" s="280">
        <f>SUM(D57,D70)</f>
        <v>0</v>
      </c>
      <c r="E56" s="101">
        <f>SUM(E57,E70)</f>
        <v>0</v>
      </c>
      <c r="F56" s="281">
        <f t="shared" si="5"/>
        <v>0</v>
      </c>
      <c r="G56" s="280">
        <f>SUM(G57,G70)</f>
        <v>0</v>
      </c>
      <c r="H56" s="282">
        <f>SUM(H57,H70)</f>
        <v>0</v>
      </c>
      <c r="I56" s="102">
        <f t="shared" si="6"/>
        <v>0</v>
      </c>
      <c r="J56" s="280">
        <f>SUM(J57,J70)</f>
        <v>0</v>
      </c>
      <c r="K56" s="282">
        <f>SUM(K57,K70)</f>
        <v>0</v>
      </c>
      <c r="L56" s="102">
        <f t="shared" si="7"/>
        <v>0</v>
      </c>
      <c r="M56" s="133">
        <f>SUM(M57,M70)</f>
        <v>0</v>
      </c>
      <c r="N56" s="101">
        <f>SUM(N57,N70)</f>
        <v>0</v>
      </c>
      <c r="O56" s="102">
        <f t="shared" si="8"/>
        <v>0</v>
      </c>
      <c r="P56" s="366"/>
    </row>
    <row r="57" spans="1:16" hidden="1" x14ac:dyDescent="0.25">
      <c r="A57" s="44">
        <v>1100</v>
      </c>
      <c r="B57" s="103" t="s">
        <v>53</v>
      </c>
      <c r="C57" s="375">
        <f t="shared" si="4"/>
        <v>0</v>
      </c>
      <c r="D57" s="227">
        <f>SUM(D58,D61,D69)</f>
        <v>0</v>
      </c>
      <c r="E57" s="50">
        <f>SUM(E58,E61,E69)</f>
        <v>0</v>
      </c>
      <c r="F57" s="283">
        <f t="shared" si="5"/>
        <v>0</v>
      </c>
      <c r="G57" s="227">
        <f>SUM(G58,G61,G69)</f>
        <v>0</v>
      </c>
      <c r="H57" s="104">
        <f>SUM(H58,H61,H69)</f>
        <v>0</v>
      </c>
      <c r="I57" s="112">
        <f t="shared" si="6"/>
        <v>0</v>
      </c>
      <c r="J57" s="227">
        <f>SUM(J58,J61,J69)</f>
        <v>0</v>
      </c>
      <c r="K57" s="104">
        <f>SUM(K58,K61,K69)</f>
        <v>0</v>
      </c>
      <c r="L57" s="112">
        <f t="shared" si="7"/>
        <v>0</v>
      </c>
      <c r="M57" s="134">
        <f>SUM(M58,M61,M69)</f>
        <v>0</v>
      </c>
      <c r="N57" s="126">
        <f>SUM(N58,N61,N69)</f>
        <v>0</v>
      </c>
      <c r="O57" s="284">
        <f t="shared" si="8"/>
        <v>0</v>
      </c>
      <c r="P57" s="285"/>
    </row>
    <row r="58" spans="1:16" hidden="1" x14ac:dyDescent="0.25">
      <c r="A58" s="105">
        <v>1110</v>
      </c>
      <c r="B58" s="78" t="s">
        <v>54</v>
      </c>
      <c r="C58" s="380">
        <f t="shared" si="4"/>
        <v>0</v>
      </c>
      <c r="D58" s="127">
        <f>SUM(D59:D60)</f>
        <v>0</v>
      </c>
      <c r="E58" s="106">
        <f>SUM(E59:E60)</f>
        <v>0</v>
      </c>
      <c r="F58" s="286">
        <f t="shared" si="5"/>
        <v>0</v>
      </c>
      <c r="G58" s="127">
        <f>SUM(G59:G60)</f>
        <v>0</v>
      </c>
      <c r="H58" s="172">
        <f>SUM(H59:H60)</f>
        <v>0</v>
      </c>
      <c r="I58" s="107">
        <f t="shared" si="6"/>
        <v>0</v>
      </c>
      <c r="J58" s="127">
        <f>SUM(J59:J60)</f>
        <v>0</v>
      </c>
      <c r="K58" s="172">
        <f>SUM(K59:K60)</f>
        <v>0</v>
      </c>
      <c r="L58" s="107">
        <f t="shared" si="7"/>
        <v>0</v>
      </c>
      <c r="M58" s="132">
        <f>SUM(M59:M60)</f>
        <v>0</v>
      </c>
      <c r="N58" s="106">
        <f>SUM(N59:N60)</f>
        <v>0</v>
      </c>
      <c r="O58" s="107">
        <f t="shared" si="8"/>
        <v>0</v>
      </c>
      <c r="P58" s="265"/>
    </row>
    <row r="59" spans="1:16" hidden="1" x14ac:dyDescent="0.25">
      <c r="A59" s="32">
        <v>1111</v>
      </c>
      <c r="B59" s="52" t="s">
        <v>55</v>
      </c>
      <c r="C59" s="376">
        <f t="shared" si="4"/>
        <v>0</v>
      </c>
      <c r="D59" s="231"/>
      <c r="E59" s="55"/>
      <c r="F59" s="287">
        <f t="shared" si="5"/>
        <v>0</v>
      </c>
      <c r="G59" s="231"/>
      <c r="H59" s="232"/>
      <c r="I59" s="114">
        <f t="shared" si="6"/>
        <v>0</v>
      </c>
      <c r="J59" s="231">
        <v>0</v>
      </c>
      <c r="K59" s="232"/>
      <c r="L59" s="114">
        <f t="shared" si="7"/>
        <v>0</v>
      </c>
      <c r="M59" s="179"/>
      <c r="N59" s="55"/>
      <c r="O59" s="114">
        <f t="shared" si="8"/>
        <v>0</v>
      </c>
      <c r="P59" s="208"/>
    </row>
    <row r="60" spans="1:16" ht="24" hidden="1" x14ac:dyDescent="0.25">
      <c r="A60" s="36">
        <v>1119</v>
      </c>
      <c r="B60" s="57" t="s">
        <v>56</v>
      </c>
      <c r="C60" s="311">
        <f t="shared" si="4"/>
        <v>0</v>
      </c>
      <c r="D60" s="237"/>
      <c r="E60" s="60"/>
      <c r="F60" s="145">
        <f t="shared" si="5"/>
        <v>0</v>
      </c>
      <c r="G60" s="237"/>
      <c r="H60" s="238"/>
      <c r="I60" s="110">
        <f t="shared" si="6"/>
        <v>0</v>
      </c>
      <c r="J60" s="237">
        <v>0</v>
      </c>
      <c r="K60" s="238"/>
      <c r="L60" s="110">
        <f t="shared" si="7"/>
        <v>0</v>
      </c>
      <c r="M60" s="121"/>
      <c r="N60" s="60"/>
      <c r="O60" s="110">
        <f t="shared" si="8"/>
        <v>0</v>
      </c>
      <c r="P60" s="213"/>
    </row>
    <row r="61" spans="1:16" ht="24" hidden="1" x14ac:dyDescent="0.25">
      <c r="A61" s="108">
        <v>1140</v>
      </c>
      <c r="B61" s="57" t="s">
        <v>57</v>
      </c>
      <c r="C61" s="311">
        <f t="shared" si="4"/>
        <v>0</v>
      </c>
      <c r="D61" s="288">
        <f>SUM(D62:D68)</f>
        <v>0</v>
      </c>
      <c r="E61" s="109">
        <f>SUM(E62:E68)</f>
        <v>0</v>
      </c>
      <c r="F61" s="145">
        <f>D61+E61</f>
        <v>0</v>
      </c>
      <c r="G61" s="288">
        <f>SUM(G62:G68)</f>
        <v>0</v>
      </c>
      <c r="H61" s="115">
        <f>SUM(H62:H68)</f>
        <v>0</v>
      </c>
      <c r="I61" s="110">
        <f t="shared" si="6"/>
        <v>0</v>
      </c>
      <c r="J61" s="288">
        <f>SUM(J62:J68)</f>
        <v>0</v>
      </c>
      <c r="K61" s="115">
        <f>SUM(K62:K68)</f>
        <v>0</v>
      </c>
      <c r="L61" s="110">
        <f t="shared" si="7"/>
        <v>0</v>
      </c>
      <c r="M61" s="131">
        <f>SUM(M62:M68)</f>
        <v>0</v>
      </c>
      <c r="N61" s="109">
        <f>SUM(N62:N68)</f>
        <v>0</v>
      </c>
      <c r="O61" s="110">
        <f t="shared" si="8"/>
        <v>0</v>
      </c>
      <c r="P61" s="213"/>
    </row>
    <row r="62" spans="1:16" hidden="1" x14ac:dyDescent="0.25">
      <c r="A62" s="36">
        <v>1141</v>
      </c>
      <c r="B62" s="57" t="s">
        <v>58</v>
      </c>
      <c r="C62" s="311">
        <f t="shared" si="4"/>
        <v>0</v>
      </c>
      <c r="D62" s="237"/>
      <c r="E62" s="60"/>
      <c r="F62" s="145">
        <f t="shared" si="5"/>
        <v>0</v>
      </c>
      <c r="G62" s="237"/>
      <c r="H62" s="238"/>
      <c r="I62" s="110">
        <f t="shared" si="6"/>
        <v>0</v>
      </c>
      <c r="J62" s="237">
        <v>0</v>
      </c>
      <c r="K62" s="238"/>
      <c r="L62" s="110">
        <f t="shared" si="7"/>
        <v>0</v>
      </c>
      <c r="M62" s="121"/>
      <c r="N62" s="60"/>
      <c r="O62" s="110">
        <f t="shared" si="8"/>
        <v>0</v>
      </c>
      <c r="P62" s="213"/>
    </row>
    <row r="63" spans="1:16" ht="24" hidden="1" x14ac:dyDescent="0.25">
      <c r="A63" s="36">
        <v>1142</v>
      </c>
      <c r="B63" s="57" t="s">
        <v>59</v>
      </c>
      <c r="C63" s="311">
        <f t="shared" si="4"/>
        <v>0</v>
      </c>
      <c r="D63" s="237"/>
      <c r="E63" s="60"/>
      <c r="F63" s="145">
        <f t="shared" si="5"/>
        <v>0</v>
      </c>
      <c r="G63" s="237"/>
      <c r="H63" s="238"/>
      <c r="I63" s="110">
        <f t="shared" si="6"/>
        <v>0</v>
      </c>
      <c r="J63" s="237">
        <v>0</v>
      </c>
      <c r="K63" s="238"/>
      <c r="L63" s="110">
        <f t="shared" si="7"/>
        <v>0</v>
      </c>
      <c r="M63" s="121"/>
      <c r="N63" s="60"/>
      <c r="O63" s="110">
        <f t="shared" si="8"/>
        <v>0</v>
      </c>
      <c r="P63" s="213"/>
    </row>
    <row r="64" spans="1:16" ht="24" hidden="1" x14ac:dyDescent="0.25">
      <c r="A64" s="36">
        <v>1145</v>
      </c>
      <c r="B64" s="57" t="s">
        <v>60</v>
      </c>
      <c r="C64" s="311">
        <f t="shared" si="4"/>
        <v>0</v>
      </c>
      <c r="D64" s="237"/>
      <c r="E64" s="60"/>
      <c r="F64" s="145">
        <f t="shared" si="5"/>
        <v>0</v>
      </c>
      <c r="G64" s="237"/>
      <c r="H64" s="238"/>
      <c r="I64" s="110">
        <f t="shared" si="6"/>
        <v>0</v>
      </c>
      <c r="J64" s="237">
        <v>0</v>
      </c>
      <c r="K64" s="238"/>
      <c r="L64" s="110">
        <f t="shared" si="7"/>
        <v>0</v>
      </c>
      <c r="M64" s="121"/>
      <c r="N64" s="60"/>
      <c r="O64" s="110">
        <f t="shared" si="8"/>
        <v>0</v>
      </c>
      <c r="P64" s="213"/>
    </row>
    <row r="65" spans="1:16" ht="24" hidden="1" x14ac:dyDescent="0.25">
      <c r="A65" s="36">
        <v>1146</v>
      </c>
      <c r="B65" s="57" t="s">
        <v>61</v>
      </c>
      <c r="C65" s="311">
        <f t="shared" si="4"/>
        <v>0</v>
      </c>
      <c r="D65" s="237"/>
      <c r="E65" s="60"/>
      <c r="F65" s="145">
        <f t="shared" si="5"/>
        <v>0</v>
      </c>
      <c r="G65" s="237"/>
      <c r="H65" s="238"/>
      <c r="I65" s="110">
        <f t="shared" si="6"/>
        <v>0</v>
      </c>
      <c r="J65" s="237">
        <v>0</v>
      </c>
      <c r="K65" s="238"/>
      <c r="L65" s="110">
        <f t="shared" si="7"/>
        <v>0</v>
      </c>
      <c r="M65" s="121"/>
      <c r="N65" s="60"/>
      <c r="O65" s="110">
        <f t="shared" si="8"/>
        <v>0</v>
      </c>
      <c r="P65" s="213"/>
    </row>
    <row r="66" spans="1:16" hidden="1" x14ac:dyDescent="0.25">
      <c r="A66" s="36">
        <v>1147</v>
      </c>
      <c r="B66" s="57" t="s">
        <v>62</v>
      </c>
      <c r="C66" s="311">
        <f t="shared" si="4"/>
        <v>0</v>
      </c>
      <c r="D66" s="237"/>
      <c r="E66" s="60"/>
      <c r="F66" s="145">
        <f t="shared" si="5"/>
        <v>0</v>
      </c>
      <c r="G66" s="237"/>
      <c r="H66" s="238"/>
      <c r="I66" s="110">
        <f t="shared" si="6"/>
        <v>0</v>
      </c>
      <c r="J66" s="237">
        <v>0</v>
      </c>
      <c r="K66" s="238"/>
      <c r="L66" s="110">
        <f t="shared" si="7"/>
        <v>0</v>
      </c>
      <c r="M66" s="121"/>
      <c r="N66" s="60"/>
      <c r="O66" s="110">
        <f t="shared" si="8"/>
        <v>0</v>
      </c>
      <c r="P66" s="213"/>
    </row>
    <row r="67" spans="1:16" hidden="1" x14ac:dyDescent="0.25">
      <c r="A67" s="36">
        <v>1148</v>
      </c>
      <c r="B67" s="57" t="s">
        <v>63</v>
      </c>
      <c r="C67" s="311">
        <f t="shared" si="4"/>
        <v>0</v>
      </c>
      <c r="D67" s="237"/>
      <c r="E67" s="60"/>
      <c r="F67" s="145">
        <f t="shared" si="5"/>
        <v>0</v>
      </c>
      <c r="G67" s="237"/>
      <c r="H67" s="238"/>
      <c r="I67" s="110">
        <f t="shared" si="6"/>
        <v>0</v>
      </c>
      <c r="J67" s="237">
        <v>0</v>
      </c>
      <c r="K67" s="238"/>
      <c r="L67" s="110">
        <f t="shared" si="7"/>
        <v>0</v>
      </c>
      <c r="M67" s="121"/>
      <c r="N67" s="60"/>
      <c r="O67" s="110">
        <f t="shared" si="8"/>
        <v>0</v>
      </c>
      <c r="P67" s="213"/>
    </row>
    <row r="68" spans="1:16" ht="36" hidden="1" x14ac:dyDescent="0.25">
      <c r="A68" s="36">
        <v>1149</v>
      </c>
      <c r="B68" s="57" t="s">
        <v>64</v>
      </c>
      <c r="C68" s="311">
        <f t="shared" si="4"/>
        <v>0</v>
      </c>
      <c r="D68" s="237"/>
      <c r="E68" s="60"/>
      <c r="F68" s="145">
        <f t="shared" si="5"/>
        <v>0</v>
      </c>
      <c r="G68" s="237"/>
      <c r="H68" s="238"/>
      <c r="I68" s="110">
        <f t="shared" si="6"/>
        <v>0</v>
      </c>
      <c r="J68" s="237">
        <v>0</v>
      </c>
      <c r="K68" s="238"/>
      <c r="L68" s="110">
        <f t="shared" si="7"/>
        <v>0</v>
      </c>
      <c r="M68" s="121"/>
      <c r="N68" s="60"/>
      <c r="O68" s="110">
        <f t="shared" si="8"/>
        <v>0</v>
      </c>
      <c r="P68" s="213"/>
    </row>
    <row r="69" spans="1:16" ht="36" hidden="1" x14ac:dyDescent="0.25">
      <c r="A69" s="105">
        <v>1150</v>
      </c>
      <c r="B69" s="78" t="s">
        <v>65</v>
      </c>
      <c r="C69" s="311">
        <f t="shared" si="4"/>
        <v>0</v>
      </c>
      <c r="D69" s="289"/>
      <c r="E69" s="111"/>
      <c r="F69" s="286">
        <f t="shared" si="5"/>
        <v>0</v>
      </c>
      <c r="G69" s="289"/>
      <c r="H69" s="290"/>
      <c r="I69" s="107">
        <f t="shared" si="6"/>
        <v>0</v>
      </c>
      <c r="J69" s="289">
        <v>0</v>
      </c>
      <c r="K69" s="290"/>
      <c r="L69" s="107">
        <f t="shared" si="7"/>
        <v>0</v>
      </c>
      <c r="M69" s="181"/>
      <c r="N69" s="111"/>
      <c r="O69" s="107">
        <f t="shared" si="8"/>
        <v>0</v>
      </c>
      <c r="P69" s="265"/>
    </row>
    <row r="70" spans="1:16" ht="36" hidden="1" x14ac:dyDescent="0.25">
      <c r="A70" s="44">
        <v>1200</v>
      </c>
      <c r="B70" s="103" t="s">
        <v>66</v>
      </c>
      <c r="C70" s="375">
        <f t="shared" si="4"/>
        <v>0</v>
      </c>
      <c r="D70" s="227">
        <f>SUM(D71:D72)</f>
        <v>0</v>
      </c>
      <c r="E70" s="50">
        <f>SUM(E71:E72)</f>
        <v>0</v>
      </c>
      <c r="F70" s="283">
        <f>D70+E70</f>
        <v>0</v>
      </c>
      <c r="G70" s="227">
        <f>SUM(G71:G72)</f>
        <v>0</v>
      </c>
      <c r="H70" s="104">
        <f>SUM(H71:H72)</f>
        <v>0</v>
      </c>
      <c r="I70" s="112">
        <f t="shared" si="6"/>
        <v>0</v>
      </c>
      <c r="J70" s="227">
        <f>SUM(J71:J72)</f>
        <v>0</v>
      </c>
      <c r="K70" s="104">
        <f>SUM(K71:K72)</f>
        <v>0</v>
      </c>
      <c r="L70" s="112">
        <f t="shared" si="7"/>
        <v>0</v>
      </c>
      <c r="M70" s="119">
        <f>SUM(M71:M72)</f>
        <v>0</v>
      </c>
      <c r="N70" s="50">
        <f>SUM(N71:N72)</f>
        <v>0</v>
      </c>
      <c r="O70" s="112">
        <f t="shared" si="8"/>
        <v>0</v>
      </c>
      <c r="P70" s="225"/>
    </row>
    <row r="71" spans="1:16" ht="24" hidden="1" x14ac:dyDescent="0.25">
      <c r="A71" s="164">
        <v>1210</v>
      </c>
      <c r="B71" s="52" t="s">
        <v>67</v>
      </c>
      <c r="C71" s="376">
        <f t="shared" si="4"/>
        <v>0</v>
      </c>
      <c r="D71" s="231"/>
      <c r="E71" s="55"/>
      <c r="F71" s="287">
        <f t="shared" si="5"/>
        <v>0</v>
      </c>
      <c r="G71" s="231"/>
      <c r="H71" s="232"/>
      <c r="I71" s="114">
        <f t="shared" si="6"/>
        <v>0</v>
      </c>
      <c r="J71" s="231">
        <v>0</v>
      </c>
      <c r="K71" s="232"/>
      <c r="L71" s="114">
        <f t="shared" si="7"/>
        <v>0</v>
      </c>
      <c r="M71" s="179"/>
      <c r="N71" s="55"/>
      <c r="O71" s="114">
        <f t="shared" si="8"/>
        <v>0</v>
      </c>
      <c r="P71" s="208"/>
    </row>
    <row r="72" spans="1:16" ht="24" hidden="1" x14ac:dyDescent="0.25">
      <c r="A72" s="108">
        <v>1220</v>
      </c>
      <c r="B72" s="57" t="s">
        <v>68</v>
      </c>
      <c r="C72" s="311">
        <f t="shared" si="4"/>
        <v>0</v>
      </c>
      <c r="D72" s="288">
        <f>SUM(D73:D77)</f>
        <v>0</v>
      </c>
      <c r="E72" s="109">
        <f>SUM(E73:E77)</f>
        <v>0</v>
      </c>
      <c r="F72" s="145">
        <f t="shared" si="5"/>
        <v>0</v>
      </c>
      <c r="G72" s="288">
        <f>SUM(G73:G77)</f>
        <v>0</v>
      </c>
      <c r="H72" s="115">
        <f>SUM(H73:H77)</f>
        <v>0</v>
      </c>
      <c r="I72" s="110">
        <f t="shared" si="6"/>
        <v>0</v>
      </c>
      <c r="J72" s="288">
        <f>SUM(J73:J77)</f>
        <v>0</v>
      </c>
      <c r="K72" s="115">
        <f>SUM(K73:K77)</f>
        <v>0</v>
      </c>
      <c r="L72" s="110">
        <f t="shared" si="7"/>
        <v>0</v>
      </c>
      <c r="M72" s="131">
        <f>SUM(M73:M77)</f>
        <v>0</v>
      </c>
      <c r="N72" s="109">
        <f>SUM(N73:N77)</f>
        <v>0</v>
      </c>
      <c r="O72" s="110">
        <f t="shared" si="8"/>
        <v>0</v>
      </c>
      <c r="P72" s="213"/>
    </row>
    <row r="73" spans="1:16" ht="60" hidden="1" x14ac:dyDescent="0.25">
      <c r="A73" s="36">
        <v>1221</v>
      </c>
      <c r="B73" s="57" t="s">
        <v>69</v>
      </c>
      <c r="C73" s="311">
        <f t="shared" si="4"/>
        <v>0</v>
      </c>
      <c r="D73" s="237"/>
      <c r="E73" s="60"/>
      <c r="F73" s="145">
        <f t="shared" si="5"/>
        <v>0</v>
      </c>
      <c r="G73" s="237"/>
      <c r="H73" s="238"/>
      <c r="I73" s="110">
        <f t="shared" si="6"/>
        <v>0</v>
      </c>
      <c r="J73" s="237">
        <v>0</v>
      </c>
      <c r="K73" s="238"/>
      <c r="L73" s="110">
        <f t="shared" si="7"/>
        <v>0</v>
      </c>
      <c r="M73" s="121"/>
      <c r="N73" s="60"/>
      <c r="O73" s="110">
        <f t="shared" si="8"/>
        <v>0</v>
      </c>
      <c r="P73" s="213"/>
    </row>
    <row r="74" spans="1:16" hidden="1" x14ac:dyDescent="0.25">
      <c r="A74" s="36">
        <v>1223</v>
      </c>
      <c r="B74" s="57" t="s">
        <v>70</v>
      </c>
      <c r="C74" s="311">
        <f t="shared" si="4"/>
        <v>0</v>
      </c>
      <c r="D74" s="237"/>
      <c r="E74" s="60"/>
      <c r="F74" s="145">
        <f t="shared" si="5"/>
        <v>0</v>
      </c>
      <c r="G74" s="237"/>
      <c r="H74" s="238"/>
      <c r="I74" s="110">
        <f t="shared" si="6"/>
        <v>0</v>
      </c>
      <c r="J74" s="237">
        <v>0</v>
      </c>
      <c r="K74" s="238"/>
      <c r="L74" s="110">
        <f t="shared" si="7"/>
        <v>0</v>
      </c>
      <c r="M74" s="121"/>
      <c r="N74" s="60"/>
      <c r="O74" s="110">
        <f t="shared" si="8"/>
        <v>0</v>
      </c>
      <c r="P74" s="213"/>
    </row>
    <row r="75" spans="1:16" hidden="1" x14ac:dyDescent="0.25">
      <c r="A75" s="36">
        <v>1225</v>
      </c>
      <c r="B75" s="57" t="s">
        <v>71</v>
      </c>
      <c r="C75" s="311">
        <f t="shared" si="4"/>
        <v>0</v>
      </c>
      <c r="D75" s="237"/>
      <c r="E75" s="60"/>
      <c r="F75" s="145">
        <f t="shared" si="5"/>
        <v>0</v>
      </c>
      <c r="G75" s="237"/>
      <c r="H75" s="238"/>
      <c r="I75" s="110">
        <f t="shared" si="6"/>
        <v>0</v>
      </c>
      <c r="J75" s="237">
        <v>0</v>
      </c>
      <c r="K75" s="238"/>
      <c r="L75" s="110">
        <f t="shared" si="7"/>
        <v>0</v>
      </c>
      <c r="M75" s="121"/>
      <c r="N75" s="60"/>
      <c r="O75" s="110">
        <f t="shared" si="8"/>
        <v>0</v>
      </c>
      <c r="P75" s="213"/>
    </row>
    <row r="76" spans="1:16" ht="36" hidden="1" x14ac:dyDescent="0.25">
      <c r="A76" s="36">
        <v>1227</v>
      </c>
      <c r="B76" s="57" t="s">
        <v>72</v>
      </c>
      <c r="C76" s="311">
        <f t="shared" si="4"/>
        <v>0</v>
      </c>
      <c r="D76" s="237"/>
      <c r="E76" s="60"/>
      <c r="F76" s="145">
        <f t="shared" si="5"/>
        <v>0</v>
      </c>
      <c r="G76" s="237"/>
      <c r="H76" s="238"/>
      <c r="I76" s="110">
        <f t="shared" si="6"/>
        <v>0</v>
      </c>
      <c r="J76" s="237">
        <v>0</v>
      </c>
      <c r="K76" s="238"/>
      <c r="L76" s="110">
        <f t="shared" si="7"/>
        <v>0</v>
      </c>
      <c r="M76" s="121"/>
      <c r="N76" s="60"/>
      <c r="O76" s="110">
        <f t="shared" si="8"/>
        <v>0</v>
      </c>
      <c r="P76" s="213"/>
    </row>
    <row r="77" spans="1:16" ht="60" hidden="1" x14ac:dyDescent="0.25">
      <c r="A77" s="36">
        <v>1228</v>
      </c>
      <c r="B77" s="57" t="s">
        <v>73</v>
      </c>
      <c r="C77" s="311">
        <f t="shared" si="4"/>
        <v>0</v>
      </c>
      <c r="D77" s="237"/>
      <c r="E77" s="60"/>
      <c r="F77" s="145">
        <f t="shared" si="5"/>
        <v>0</v>
      </c>
      <c r="G77" s="237"/>
      <c r="H77" s="238"/>
      <c r="I77" s="110">
        <f t="shared" si="6"/>
        <v>0</v>
      </c>
      <c r="J77" s="237">
        <v>0</v>
      </c>
      <c r="K77" s="238"/>
      <c r="L77" s="110">
        <f t="shared" si="7"/>
        <v>0</v>
      </c>
      <c r="M77" s="121"/>
      <c r="N77" s="60"/>
      <c r="O77" s="110">
        <f t="shared" si="8"/>
        <v>0</v>
      </c>
      <c r="P77" s="213"/>
    </row>
    <row r="78" spans="1:16" hidden="1" x14ac:dyDescent="0.25">
      <c r="A78" s="99">
        <v>2000</v>
      </c>
      <c r="B78" s="99" t="s">
        <v>74</v>
      </c>
      <c r="C78" s="385">
        <f t="shared" si="4"/>
        <v>0</v>
      </c>
      <c r="D78" s="280">
        <f>SUM(D79,D86,D133,D167,D168,D175)</f>
        <v>0</v>
      </c>
      <c r="E78" s="101">
        <f>SUM(E79,E86,E133,E167,E168,E175)</f>
        <v>0</v>
      </c>
      <c r="F78" s="281">
        <f t="shared" si="5"/>
        <v>0</v>
      </c>
      <c r="G78" s="280">
        <f>SUM(G79,G86,G133,G167,G168,G175)</f>
        <v>0</v>
      </c>
      <c r="H78" s="282">
        <f>SUM(H79,H86,H133,H167,H168,H175)</f>
        <v>0</v>
      </c>
      <c r="I78" s="102">
        <f t="shared" si="6"/>
        <v>0</v>
      </c>
      <c r="J78" s="280">
        <f>SUM(J79,J86,J133,J167,J168,J175)</f>
        <v>0</v>
      </c>
      <c r="K78" s="282">
        <f>SUM(K79,K86,K133,K167,K168,K175)</f>
        <v>0</v>
      </c>
      <c r="L78" s="102">
        <f t="shared" si="7"/>
        <v>0</v>
      </c>
      <c r="M78" s="133">
        <f>SUM(M79,M86,M133,M167,M168,M175)</f>
        <v>0</v>
      </c>
      <c r="N78" s="101">
        <f>SUM(N79,N86,N133,N167,N168,N175)</f>
        <v>0</v>
      </c>
      <c r="O78" s="102">
        <f t="shared" si="8"/>
        <v>0</v>
      </c>
      <c r="P78" s="366"/>
    </row>
    <row r="79" spans="1:16" ht="24" hidden="1" x14ac:dyDescent="0.25">
      <c r="A79" s="44">
        <v>2100</v>
      </c>
      <c r="B79" s="103" t="s">
        <v>75</v>
      </c>
      <c r="C79" s="375">
        <f t="shared" si="4"/>
        <v>0</v>
      </c>
      <c r="D79" s="227">
        <f>SUM(D80,D83)</f>
        <v>0</v>
      </c>
      <c r="E79" s="50">
        <f>SUM(E80,E83)</f>
        <v>0</v>
      </c>
      <c r="F79" s="283">
        <f t="shared" si="5"/>
        <v>0</v>
      </c>
      <c r="G79" s="227">
        <f>SUM(G80,G83)</f>
        <v>0</v>
      </c>
      <c r="H79" s="104">
        <f>SUM(H80,H83)</f>
        <v>0</v>
      </c>
      <c r="I79" s="112">
        <f t="shared" si="6"/>
        <v>0</v>
      </c>
      <c r="J79" s="227">
        <f>SUM(J80,J83)</f>
        <v>0</v>
      </c>
      <c r="K79" s="104">
        <f>SUM(K80,K83)</f>
        <v>0</v>
      </c>
      <c r="L79" s="112">
        <f t="shared" si="7"/>
        <v>0</v>
      </c>
      <c r="M79" s="119">
        <f>SUM(M80,M83)</f>
        <v>0</v>
      </c>
      <c r="N79" s="50">
        <f>SUM(N80,N83)</f>
        <v>0</v>
      </c>
      <c r="O79" s="112">
        <f t="shared" si="8"/>
        <v>0</v>
      </c>
      <c r="P79" s="225"/>
    </row>
    <row r="80" spans="1:16" ht="24" hidden="1" x14ac:dyDescent="0.25">
      <c r="A80" s="164">
        <v>2110</v>
      </c>
      <c r="B80" s="52" t="s">
        <v>76</v>
      </c>
      <c r="C80" s="376">
        <f t="shared" si="4"/>
        <v>0</v>
      </c>
      <c r="D80" s="291">
        <f>SUM(D81:D82)</f>
        <v>0</v>
      </c>
      <c r="E80" s="113">
        <f>SUM(E81:E82)</f>
        <v>0</v>
      </c>
      <c r="F80" s="287">
        <f t="shared" si="5"/>
        <v>0</v>
      </c>
      <c r="G80" s="291">
        <f>SUM(G81:G82)</f>
        <v>0</v>
      </c>
      <c r="H80" s="292">
        <f>SUM(H81:H82)</f>
        <v>0</v>
      </c>
      <c r="I80" s="114">
        <f t="shared" si="6"/>
        <v>0</v>
      </c>
      <c r="J80" s="291">
        <f>SUM(J81:J82)</f>
        <v>0</v>
      </c>
      <c r="K80" s="292">
        <f>SUM(K81:K82)</f>
        <v>0</v>
      </c>
      <c r="L80" s="114">
        <f t="shared" si="7"/>
        <v>0</v>
      </c>
      <c r="M80" s="135">
        <f>SUM(M81:M82)</f>
        <v>0</v>
      </c>
      <c r="N80" s="113">
        <f>SUM(N81:N82)</f>
        <v>0</v>
      </c>
      <c r="O80" s="114">
        <f t="shared" si="8"/>
        <v>0</v>
      </c>
      <c r="P80" s="208"/>
    </row>
    <row r="81" spans="1:16" hidden="1" x14ac:dyDescent="0.25">
      <c r="A81" s="36">
        <v>2111</v>
      </c>
      <c r="B81" s="57" t="s">
        <v>77</v>
      </c>
      <c r="C81" s="311">
        <f t="shared" si="4"/>
        <v>0</v>
      </c>
      <c r="D81" s="237"/>
      <c r="E81" s="60"/>
      <c r="F81" s="145">
        <f t="shared" si="5"/>
        <v>0</v>
      </c>
      <c r="G81" s="237"/>
      <c r="H81" s="238"/>
      <c r="I81" s="110">
        <f t="shared" si="6"/>
        <v>0</v>
      </c>
      <c r="J81" s="237">
        <v>0</v>
      </c>
      <c r="K81" s="238"/>
      <c r="L81" s="110">
        <f t="shared" si="7"/>
        <v>0</v>
      </c>
      <c r="M81" s="121"/>
      <c r="N81" s="60"/>
      <c r="O81" s="110">
        <f t="shared" si="8"/>
        <v>0</v>
      </c>
      <c r="P81" s="213"/>
    </row>
    <row r="82" spans="1:16" ht="24" hidden="1" x14ac:dyDescent="0.25">
      <c r="A82" s="36">
        <v>2112</v>
      </c>
      <c r="B82" s="57" t="s">
        <v>78</v>
      </c>
      <c r="C82" s="311">
        <f t="shared" si="4"/>
        <v>0</v>
      </c>
      <c r="D82" s="237"/>
      <c r="E82" s="60"/>
      <c r="F82" s="145">
        <f t="shared" si="5"/>
        <v>0</v>
      </c>
      <c r="G82" s="237"/>
      <c r="H82" s="238"/>
      <c r="I82" s="110">
        <f t="shared" si="6"/>
        <v>0</v>
      </c>
      <c r="J82" s="237">
        <v>0</v>
      </c>
      <c r="K82" s="238"/>
      <c r="L82" s="110">
        <f t="shared" si="7"/>
        <v>0</v>
      </c>
      <c r="M82" s="121"/>
      <c r="N82" s="60"/>
      <c r="O82" s="110">
        <f t="shared" si="8"/>
        <v>0</v>
      </c>
      <c r="P82" s="213"/>
    </row>
    <row r="83" spans="1:16" ht="24" hidden="1" x14ac:dyDescent="0.25">
      <c r="A83" s="108">
        <v>2120</v>
      </c>
      <c r="B83" s="57" t="s">
        <v>79</v>
      </c>
      <c r="C83" s="311">
        <f t="shared" si="4"/>
        <v>0</v>
      </c>
      <c r="D83" s="288">
        <f>SUM(D84:D85)</f>
        <v>0</v>
      </c>
      <c r="E83" s="109">
        <f>SUM(E84:E85)</f>
        <v>0</v>
      </c>
      <c r="F83" s="145">
        <f t="shared" si="5"/>
        <v>0</v>
      </c>
      <c r="G83" s="288">
        <f>SUM(G84:G85)</f>
        <v>0</v>
      </c>
      <c r="H83" s="115">
        <f>SUM(H84:H85)</f>
        <v>0</v>
      </c>
      <c r="I83" s="110">
        <f t="shared" si="6"/>
        <v>0</v>
      </c>
      <c r="J83" s="288">
        <f>SUM(J84:J85)</f>
        <v>0</v>
      </c>
      <c r="K83" s="115">
        <f>SUM(K84:K85)</f>
        <v>0</v>
      </c>
      <c r="L83" s="110">
        <f t="shared" si="7"/>
        <v>0</v>
      </c>
      <c r="M83" s="131">
        <f>SUM(M84:M85)</f>
        <v>0</v>
      </c>
      <c r="N83" s="109">
        <f>SUM(N84:N85)</f>
        <v>0</v>
      </c>
      <c r="O83" s="110">
        <f t="shared" si="8"/>
        <v>0</v>
      </c>
      <c r="P83" s="213"/>
    </row>
    <row r="84" spans="1:16" hidden="1" x14ac:dyDescent="0.25">
      <c r="A84" s="36">
        <v>2121</v>
      </c>
      <c r="B84" s="57" t="s">
        <v>77</v>
      </c>
      <c r="C84" s="311">
        <f t="shared" si="4"/>
        <v>0</v>
      </c>
      <c r="D84" s="237"/>
      <c r="E84" s="60"/>
      <c r="F84" s="145">
        <f t="shared" si="5"/>
        <v>0</v>
      </c>
      <c r="G84" s="237"/>
      <c r="H84" s="238"/>
      <c r="I84" s="110">
        <f t="shared" si="6"/>
        <v>0</v>
      </c>
      <c r="J84" s="237">
        <v>0</v>
      </c>
      <c r="K84" s="238"/>
      <c r="L84" s="110">
        <f t="shared" si="7"/>
        <v>0</v>
      </c>
      <c r="M84" s="121"/>
      <c r="N84" s="60"/>
      <c r="O84" s="110">
        <f t="shared" si="8"/>
        <v>0</v>
      </c>
      <c r="P84" s="213"/>
    </row>
    <row r="85" spans="1:16" ht="24" hidden="1" x14ac:dyDescent="0.25">
      <c r="A85" s="36">
        <v>2122</v>
      </c>
      <c r="B85" s="57" t="s">
        <v>78</v>
      </c>
      <c r="C85" s="311">
        <f t="shared" si="4"/>
        <v>0</v>
      </c>
      <c r="D85" s="237"/>
      <c r="E85" s="60"/>
      <c r="F85" s="145">
        <f t="shared" si="5"/>
        <v>0</v>
      </c>
      <c r="G85" s="237"/>
      <c r="H85" s="238"/>
      <c r="I85" s="110">
        <f t="shared" si="6"/>
        <v>0</v>
      </c>
      <c r="J85" s="237">
        <v>0</v>
      </c>
      <c r="K85" s="238"/>
      <c r="L85" s="110">
        <f t="shared" si="7"/>
        <v>0</v>
      </c>
      <c r="M85" s="121"/>
      <c r="N85" s="60"/>
      <c r="O85" s="110">
        <f t="shared" si="8"/>
        <v>0</v>
      </c>
      <c r="P85" s="213"/>
    </row>
    <row r="86" spans="1:16" hidden="1" x14ac:dyDescent="0.25">
      <c r="A86" s="44">
        <v>2200</v>
      </c>
      <c r="B86" s="103" t="s">
        <v>80</v>
      </c>
      <c r="C86" s="293">
        <f t="shared" si="4"/>
        <v>0</v>
      </c>
      <c r="D86" s="227">
        <f>SUM(D87,D92,D98,D106,D115,D119,D125,D131)</f>
        <v>0</v>
      </c>
      <c r="E86" s="50">
        <f>SUM(E87,E92,E98,E106,E115,E119,E125,E131)</f>
        <v>0</v>
      </c>
      <c r="F86" s="283">
        <f t="shared" si="5"/>
        <v>0</v>
      </c>
      <c r="G86" s="227">
        <f>SUM(G87,G92,G98,G106,G115,G119,G125,G131)</f>
        <v>0</v>
      </c>
      <c r="H86" s="104">
        <f>SUM(H87,H92,H98,H106,H115,H119,H125,H131)</f>
        <v>0</v>
      </c>
      <c r="I86" s="112">
        <f t="shared" si="6"/>
        <v>0</v>
      </c>
      <c r="J86" s="227">
        <f>SUM(J87,J92,J98,J106,J115,J119,J125,J131)</f>
        <v>0</v>
      </c>
      <c r="K86" s="104">
        <f>SUM(K87,K92,K98,K106,K115,K119,K125,K131)</f>
        <v>0</v>
      </c>
      <c r="L86" s="112">
        <f t="shared" si="7"/>
        <v>0</v>
      </c>
      <c r="M86" s="173">
        <f>SUM(M87,M92,M98,M106,M115,M119,M125,M131)</f>
        <v>0</v>
      </c>
      <c r="N86" s="158">
        <f>SUM(N87,N92,N98,N106,N115,N119,N125,N131)</f>
        <v>0</v>
      </c>
      <c r="O86" s="159">
        <f t="shared" si="8"/>
        <v>0</v>
      </c>
      <c r="P86" s="294"/>
    </row>
    <row r="87" spans="1:16" ht="24" hidden="1" x14ac:dyDescent="0.25">
      <c r="A87" s="105">
        <v>2210</v>
      </c>
      <c r="B87" s="78" t="s">
        <v>81</v>
      </c>
      <c r="C87" s="380">
        <f t="shared" si="4"/>
        <v>0</v>
      </c>
      <c r="D87" s="127">
        <f>SUM(D88:D91)</f>
        <v>0</v>
      </c>
      <c r="E87" s="106">
        <f>SUM(E88:E91)</f>
        <v>0</v>
      </c>
      <c r="F87" s="286">
        <f t="shared" si="5"/>
        <v>0</v>
      </c>
      <c r="G87" s="127">
        <f>SUM(G88:G91)</f>
        <v>0</v>
      </c>
      <c r="H87" s="172">
        <f>SUM(H88:H91)</f>
        <v>0</v>
      </c>
      <c r="I87" s="107">
        <f t="shared" si="6"/>
        <v>0</v>
      </c>
      <c r="J87" s="127">
        <f>SUM(J88:J91)</f>
        <v>0</v>
      </c>
      <c r="K87" s="172">
        <f>SUM(K88:K91)</f>
        <v>0</v>
      </c>
      <c r="L87" s="107">
        <f t="shared" si="7"/>
        <v>0</v>
      </c>
      <c r="M87" s="132">
        <f>SUM(M88:M91)</f>
        <v>0</v>
      </c>
      <c r="N87" s="106">
        <f>SUM(N88:N91)</f>
        <v>0</v>
      </c>
      <c r="O87" s="107">
        <f t="shared" si="8"/>
        <v>0</v>
      </c>
      <c r="P87" s="265"/>
    </row>
    <row r="88" spans="1:16" ht="24" hidden="1" x14ac:dyDescent="0.25">
      <c r="A88" s="32">
        <v>2211</v>
      </c>
      <c r="B88" s="52" t="s">
        <v>82</v>
      </c>
      <c r="C88" s="311">
        <f t="shared" si="4"/>
        <v>0</v>
      </c>
      <c r="D88" s="231"/>
      <c r="E88" s="55"/>
      <c r="F88" s="287">
        <f t="shared" si="5"/>
        <v>0</v>
      </c>
      <c r="G88" s="231"/>
      <c r="H88" s="232"/>
      <c r="I88" s="114">
        <f t="shared" si="6"/>
        <v>0</v>
      </c>
      <c r="J88" s="231">
        <v>0</v>
      </c>
      <c r="K88" s="232"/>
      <c r="L88" s="114">
        <f t="shared" si="7"/>
        <v>0</v>
      </c>
      <c r="M88" s="179"/>
      <c r="N88" s="55"/>
      <c r="O88" s="114">
        <f t="shared" si="8"/>
        <v>0</v>
      </c>
      <c r="P88" s="208"/>
    </row>
    <row r="89" spans="1:16" ht="36" hidden="1" x14ac:dyDescent="0.25">
      <c r="A89" s="36">
        <v>2212</v>
      </c>
      <c r="B89" s="57" t="s">
        <v>83</v>
      </c>
      <c r="C89" s="311">
        <f t="shared" si="4"/>
        <v>0</v>
      </c>
      <c r="D89" s="237"/>
      <c r="E89" s="60"/>
      <c r="F89" s="145">
        <f t="shared" si="5"/>
        <v>0</v>
      </c>
      <c r="G89" s="237"/>
      <c r="H89" s="238"/>
      <c r="I89" s="110">
        <f t="shared" si="6"/>
        <v>0</v>
      </c>
      <c r="J89" s="237">
        <v>0</v>
      </c>
      <c r="K89" s="238"/>
      <c r="L89" s="110">
        <f t="shared" si="7"/>
        <v>0</v>
      </c>
      <c r="M89" s="121"/>
      <c r="N89" s="60"/>
      <c r="O89" s="110">
        <f t="shared" si="8"/>
        <v>0</v>
      </c>
      <c r="P89" s="213"/>
    </row>
    <row r="90" spans="1:16" ht="24" hidden="1" x14ac:dyDescent="0.25">
      <c r="A90" s="36">
        <v>2214</v>
      </c>
      <c r="B90" s="57" t="s">
        <v>84</v>
      </c>
      <c r="C90" s="311">
        <f t="shared" si="4"/>
        <v>0</v>
      </c>
      <c r="D90" s="237"/>
      <c r="E90" s="60"/>
      <c r="F90" s="145">
        <f t="shared" si="5"/>
        <v>0</v>
      </c>
      <c r="G90" s="237"/>
      <c r="H90" s="238"/>
      <c r="I90" s="110">
        <f t="shared" si="6"/>
        <v>0</v>
      </c>
      <c r="J90" s="237">
        <v>0</v>
      </c>
      <c r="K90" s="238"/>
      <c r="L90" s="110">
        <f t="shared" si="7"/>
        <v>0</v>
      </c>
      <c r="M90" s="121"/>
      <c r="N90" s="60"/>
      <c r="O90" s="110">
        <f t="shared" si="8"/>
        <v>0</v>
      </c>
      <c r="P90" s="213"/>
    </row>
    <row r="91" spans="1:16" hidden="1" x14ac:dyDescent="0.25">
      <c r="A91" s="36">
        <v>2219</v>
      </c>
      <c r="B91" s="57" t="s">
        <v>85</v>
      </c>
      <c r="C91" s="311">
        <f t="shared" si="4"/>
        <v>0</v>
      </c>
      <c r="D91" s="237"/>
      <c r="E91" s="60"/>
      <c r="F91" s="145">
        <f t="shared" si="5"/>
        <v>0</v>
      </c>
      <c r="G91" s="237"/>
      <c r="H91" s="238"/>
      <c r="I91" s="110">
        <f t="shared" si="6"/>
        <v>0</v>
      </c>
      <c r="J91" s="237">
        <v>0</v>
      </c>
      <c r="K91" s="238"/>
      <c r="L91" s="110">
        <f t="shared" si="7"/>
        <v>0</v>
      </c>
      <c r="M91" s="121"/>
      <c r="N91" s="60"/>
      <c r="O91" s="110">
        <f t="shared" si="8"/>
        <v>0</v>
      </c>
      <c r="P91" s="213"/>
    </row>
    <row r="92" spans="1:16" ht="24" hidden="1" x14ac:dyDescent="0.25">
      <c r="A92" s="108">
        <v>2220</v>
      </c>
      <c r="B92" s="57" t="s">
        <v>86</v>
      </c>
      <c r="C92" s="311">
        <f t="shared" si="4"/>
        <v>0</v>
      </c>
      <c r="D92" s="288">
        <f>SUM(D93:D97)</f>
        <v>0</v>
      </c>
      <c r="E92" s="109">
        <f>SUM(E93:E97)</f>
        <v>0</v>
      </c>
      <c r="F92" s="145">
        <f t="shared" si="5"/>
        <v>0</v>
      </c>
      <c r="G92" s="288">
        <f>SUM(G93:G97)</f>
        <v>0</v>
      </c>
      <c r="H92" s="115">
        <f>SUM(H93:H97)</f>
        <v>0</v>
      </c>
      <c r="I92" s="110">
        <f t="shared" si="6"/>
        <v>0</v>
      </c>
      <c r="J92" s="288">
        <f>SUM(J93:J97)</f>
        <v>0</v>
      </c>
      <c r="K92" s="115">
        <f>SUM(K93:K97)</f>
        <v>0</v>
      </c>
      <c r="L92" s="110">
        <f t="shared" si="7"/>
        <v>0</v>
      </c>
      <c r="M92" s="131">
        <f>SUM(M93:M97)</f>
        <v>0</v>
      </c>
      <c r="N92" s="109">
        <f>SUM(N93:N97)</f>
        <v>0</v>
      </c>
      <c r="O92" s="110">
        <f t="shared" si="8"/>
        <v>0</v>
      </c>
      <c r="P92" s="213"/>
    </row>
    <row r="93" spans="1:16" hidden="1" x14ac:dyDescent="0.25">
      <c r="A93" s="36">
        <v>2221</v>
      </c>
      <c r="B93" s="57" t="s">
        <v>87</v>
      </c>
      <c r="C93" s="311">
        <f t="shared" si="4"/>
        <v>0</v>
      </c>
      <c r="D93" s="237"/>
      <c r="E93" s="60"/>
      <c r="F93" s="145">
        <f t="shared" si="5"/>
        <v>0</v>
      </c>
      <c r="G93" s="237"/>
      <c r="H93" s="238"/>
      <c r="I93" s="110">
        <f t="shared" si="6"/>
        <v>0</v>
      </c>
      <c r="J93" s="237">
        <v>0</v>
      </c>
      <c r="K93" s="238"/>
      <c r="L93" s="110">
        <f t="shared" si="7"/>
        <v>0</v>
      </c>
      <c r="M93" s="121"/>
      <c r="N93" s="60"/>
      <c r="O93" s="110">
        <f t="shared" si="8"/>
        <v>0</v>
      </c>
      <c r="P93" s="213"/>
    </row>
    <row r="94" spans="1:16" hidden="1" x14ac:dyDescent="0.25">
      <c r="A94" s="36">
        <v>2222</v>
      </c>
      <c r="B94" s="57" t="s">
        <v>88</v>
      </c>
      <c r="C94" s="311">
        <f t="shared" si="4"/>
        <v>0</v>
      </c>
      <c r="D94" s="237"/>
      <c r="E94" s="60"/>
      <c r="F94" s="145">
        <f t="shared" si="5"/>
        <v>0</v>
      </c>
      <c r="G94" s="237"/>
      <c r="H94" s="238"/>
      <c r="I94" s="110">
        <f t="shared" si="6"/>
        <v>0</v>
      </c>
      <c r="J94" s="237">
        <v>0</v>
      </c>
      <c r="K94" s="238"/>
      <c r="L94" s="110">
        <f t="shared" si="7"/>
        <v>0</v>
      </c>
      <c r="M94" s="121"/>
      <c r="N94" s="60"/>
      <c r="O94" s="110">
        <f t="shared" si="8"/>
        <v>0</v>
      </c>
      <c r="P94" s="213"/>
    </row>
    <row r="95" spans="1:16" hidden="1" x14ac:dyDescent="0.25">
      <c r="A95" s="36">
        <v>2223</v>
      </c>
      <c r="B95" s="57" t="s">
        <v>89</v>
      </c>
      <c r="C95" s="311">
        <f t="shared" si="4"/>
        <v>0</v>
      </c>
      <c r="D95" s="237"/>
      <c r="E95" s="60"/>
      <c r="F95" s="145">
        <f t="shared" si="5"/>
        <v>0</v>
      </c>
      <c r="G95" s="237"/>
      <c r="H95" s="238"/>
      <c r="I95" s="110">
        <f t="shared" si="6"/>
        <v>0</v>
      </c>
      <c r="J95" s="237">
        <v>0</v>
      </c>
      <c r="K95" s="238"/>
      <c r="L95" s="110">
        <f t="shared" si="7"/>
        <v>0</v>
      </c>
      <c r="M95" s="121"/>
      <c r="N95" s="60"/>
      <c r="O95" s="110">
        <f t="shared" si="8"/>
        <v>0</v>
      </c>
      <c r="P95" s="213"/>
    </row>
    <row r="96" spans="1:16" ht="48" hidden="1" x14ac:dyDescent="0.25">
      <c r="A96" s="36">
        <v>2224</v>
      </c>
      <c r="B96" s="57" t="s">
        <v>90</v>
      </c>
      <c r="C96" s="311">
        <f t="shared" si="4"/>
        <v>0</v>
      </c>
      <c r="D96" s="237"/>
      <c r="E96" s="60"/>
      <c r="F96" s="145">
        <f t="shared" si="5"/>
        <v>0</v>
      </c>
      <c r="G96" s="237"/>
      <c r="H96" s="238"/>
      <c r="I96" s="110">
        <f t="shared" si="6"/>
        <v>0</v>
      </c>
      <c r="J96" s="237">
        <v>0</v>
      </c>
      <c r="K96" s="238"/>
      <c r="L96" s="110">
        <f t="shared" si="7"/>
        <v>0</v>
      </c>
      <c r="M96" s="121"/>
      <c r="N96" s="60"/>
      <c r="O96" s="110">
        <f t="shared" si="8"/>
        <v>0</v>
      </c>
      <c r="P96" s="213"/>
    </row>
    <row r="97" spans="1:16" ht="24" hidden="1" x14ac:dyDescent="0.25">
      <c r="A97" s="36">
        <v>2229</v>
      </c>
      <c r="B97" s="57" t="s">
        <v>91</v>
      </c>
      <c r="C97" s="311">
        <f t="shared" si="4"/>
        <v>0</v>
      </c>
      <c r="D97" s="237"/>
      <c r="E97" s="60"/>
      <c r="F97" s="145">
        <f t="shared" si="5"/>
        <v>0</v>
      </c>
      <c r="G97" s="237"/>
      <c r="H97" s="238"/>
      <c r="I97" s="110">
        <f t="shared" si="6"/>
        <v>0</v>
      </c>
      <c r="J97" s="237">
        <v>0</v>
      </c>
      <c r="K97" s="238"/>
      <c r="L97" s="110">
        <f t="shared" si="7"/>
        <v>0</v>
      </c>
      <c r="M97" s="121"/>
      <c r="N97" s="60"/>
      <c r="O97" s="110">
        <f t="shared" si="8"/>
        <v>0</v>
      </c>
      <c r="P97" s="213"/>
    </row>
    <row r="98" spans="1:16" ht="36" hidden="1" x14ac:dyDescent="0.25">
      <c r="A98" s="108">
        <v>2230</v>
      </c>
      <c r="B98" s="57" t="s">
        <v>92</v>
      </c>
      <c r="C98" s="311">
        <f t="shared" si="4"/>
        <v>0</v>
      </c>
      <c r="D98" s="288">
        <f>SUM(D99:D105)</f>
        <v>0</v>
      </c>
      <c r="E98" s="109">
        <f>SUM(E99:E105)</f>
        <v>0</v>
      </c>
      <c r="F98" s="145">
        <f t="shared" si="5"/>
        <v>0</v>
      </c>
      <c r="G98" s="288">
        <f>SUM(G99:G105)</f>
        <v>0</v>
      </c>
      <c r="H98" s="115">
        <f>SUM(H99:H105)</f>
        <v>0</v>
      </c>
      <c r="I98" s="110">
        <f t="shared" si="6"/>
        <v>0</v>
      </c>
      <c r="J98" s="288">
        <f>SUM(J99:J105)</f>
        <v>0</v>
      </c>
      <c r="K98" s="115">
        <f>SUM(K99:K105)</f>
        <v>0</v>
      </c>
      <c r="L98" s="110">
        <f t="shared" si="7"/>
        <v>0</v>
      </c>
      <c r="M98" s="131">
        <f>SUM(M99:M105)</f>
        <v>0</v>
      </c>
      <c r="N98" s="109">
        <f>SUM(N99:N105)</f>
        <v>0</v>
      </c>
      <c r="O98" s="110">
        <f t="shared" si="8"/>
        <v>0</v>
      </c>
      <c r="P98" s="213"/>
    </row>
    <row r="99" spans="1:16" ht="24" hidden="1" x14ac:dyDescent="0.25">
      <c r="A99" s="36">
        <v>2231</v>
      </c>
      <c r="B99" s="57" t="s">
        <v>93</v>
      </c>
      <c r="C99" s="311">
        <f t="shared" si="4"/>
        <v>0</v>
      </c>
      <c r="D99" s="237"/>
      <c r="E99" s="60"/>
      <c r="F99" s="145">
        <f t="shared" si="5"/>
        <v>0</v>
      </c>
      <c r="G99" s="237"/>
      <c r="H99" s="238"/>
      <c r="I99" s="110">
        <f t="shared" si="6"/>
        <v>0</v>
      </c>
      <c r="J99" s="237">
        <v>0</v>
      </c>
      <c r="K99" s="238"/>
      <c r="L99" s="110">
        <f t="shared" si="7"/>
        <v>0</v>
      </c>
      <c r="M99" s="121"/>
      <c r="N99" s="60"/>
      <c r="O99" s="110">
        <f t="shared" si="8"/>
        <v>0</v>
      </c>
      <c r="P99" s="213"/>
    </row>
    <row r="100" spans="1:16" ht="36" hidden="1" x14ac:dyDescent="0.25">
      <c r="A100" s="36">
        <v>2232</v>
      </c>
      <c r="B100" s="57" t="s">
        <v>94</v>
      </c>
      <c r="C100" s="311">
        <f t="shared" si="4"/>
        <v>0</v>
      </c>
      <c r="D100" s="237"/>
      <c r="E100" s="60"/>
      <c r="F100" s="145">
        <f t="shared" si="5"/>
        <v>0</v>
      </c>
      <c r="G100" s="237"/>
      <c r="H100" s="238"/>
      <c r="I100" s="110">
        <f t="shared" si="6"/>
        <v>0</v>
      </c>
      <c r="J100" s="237">
        <v>0</v>
      </c>
      <c r="K100" s="238"/>
      <c r="L100" s="110">
        <f t="shared" si="7"/>
        <v>0</v>
      </c>
      <c r="M100" s="121"/>
      <c r="N100" s="60"/>
      <c r="O100" s="110">
        <f t="shared" si="8"/>
        <v>0</v>
      </c>
      <c r="P100" s="213"/>
    </row>
    <row r="101" spans="1:16" ht="24" hidden="1" x14ac:dyDescent="0.25">
      <c r="A101" s="32">
        <v>2233</v>
      </c>
      <c r="B101" s="52" t="s">
        <v>95</v>
      </c>
      <c r="C101" s="311">
        <f t="shared" si="4"/>
        <v>0</v>
      </c>
      <c r="D101" s="231"/>
      <c r="E101" s="55"/>
      <c r="F101" s="287">
        <f t="shared" si="5"/>
        <v>0</v>
      </c>
      <c r="G101" s="231"/>
      <c r="H101" s="232"/>
      <c r="I101" s="114">
        <f t="shared" si="6"/>
        <v>0</v>
      </c>
      <c r="J101" s="231">
        <v>0</v>
      </c>
      <c r="K101" s="232"/>
      <c r="L101" s="114">
        <f t="shared" si="7"/>
        <v>0</v>
      </c>
      <c r="M101" s="179"/>
      <c r="N101" s="55"/>
      <c r="O101" s="114">
        <f t="shared" si="8"/>
        <v>0</v>
      </c>
      <c r="P101" s="208"/>
    </row>
    <row r="102" spans="1:16" ht="36" hidden="1" x14ac:dyDescent="0.25">
      <c r="A102" s="36">
        <v>2234</v>
      </c>
      <c r="B102" s="57" t="s">
        <v>96</v>
      </c>
      <c r="C102" s="311">
        <f t="shared" si="4"/>
        <v>0</v>
      </c>
      <c r="D102" s="237"/>
      <c r="E102" s="60"/>
      <c r="F102" s="145">
        <f t="shared" si="5"/>
        <v>0</v>
      </c>
      <c r="G102" s="237"/>
      <c r="H102" s="238"/>
      <c r="I102" s="110">
        <f t="shared" si="6"/>
        <v>0</v>
      </c>
      <c r="J102" s="237">
        <v>0</v>
      </c>
      <c r="K102" s="238"/>
      <c r="L102" s="110">
        <f t="shared" si="7"/>
        <v>0</v>
      </c>
      <c r="M102" s="121"/>
      <c r="N102" s="60"/>
      <c r="O102" s="110">
        <f t="shared" si="8"/>
        <v>0</v>
      </c>
      <c r="P102" s="213"/>
    </row>
    <row r="103" spans="1:16" ht="24" hidden="1" x14ac:dyDescent="0.25">
      <c r="A103" s="36">
        <v>2235</v>
      </c>
      <c r="B103" s="57" t="s">
        <v>97</v>
      </c>
      <c r="C103" s="311">
        <f t="shared" si="4"/>
        <v>0</v>
      </c>
      <c r="D103" s="237"/>
      <c r="E103" s="60"/>
      <c r="F103" s="145">
        <f t="shared" si="5"/>
        <v>0</v>
      </c>
      <c r="G103" s="237"/>
      <c r="H103" s="238"/>
      <c r="I103" s="110">
        <f t="shared" si="6"/>
        <v>0</v>
      </c>
      <c r="J103" s="237">
        <v>0</v>
      </c>
      <c r="K103" s="238"/>
      <c r="L103" s="110">
        <f t="shared" si="7"/>
        <v>0</v>
      </c>
      <c r="M103" s="121"/>
      <c r="N103" s="60"/>
      <c r="O103" s="110">
        <f t="shared" si="8"/>
        <v>0</v>
      </c>
      <c r="P103" s="213"/>
    </row>
    <row r="104" spans="1:16" hidden="1" x14ac:dyDescent="0.25">
      <c r="A104" s="36">
        <v>2236</v>
      </c>
      <c r="B104" s="57" t="s">
        <v>98</v>
      </c>
      <c r="C104" s="311">
        <f t="shared" si="4"/>
        <v>0</v>
      </c>
      <c r="D104" s="237"/>
      <c r="E104" s="60"/>
      <c r="F104" s="145">
        <f t="shared" si="5"/>
        <v>0</v>
      </c>
      <c r="G104" s="237"/>
      <c r="H104" s="238"/>
      <c r="I104" s="110">
        <f t="shared" si="6"/>
        <v>0</v>
      </c>
      <c r="J104" s="237">
        <v>0</v>
      </c>
      <c r="K104" s="238"/>
      <c r="L104" s="110">
        <f t="shared" si="7"/>
        <v>0</v>
      </c>
      <c r="M104" s="121"/>
      <c r="N104" s="60"/>
      <c r="O104" s="110">
        <f t="shared" si="8"/>
        <v>0</v>
      </c>
      <c r="P104" s="213"/>
    </row>
    <row r="105" spans="1:16" ht="24" hidden="1" x14ac:dyDescent="0.25">
      <c r="A105" s="36">
        <v>2239</v>
      </c>
      <c r="B105" s="57" t="s">
        <v>99</v>
      </c>
      <c r="C105" s="311">
        <f t="shared" si="4"/>
        <v>0</v>
      </c>
      <c r="D105" s="237"/>
      <c r="E105" s="60"/>
      <c r="F105" s="145">
        <f t="shared" si="5"/>
        <v>0</v>
      </c>
      <c r="G105" s="237"/>
      <c r="H105" s="238"/>
      <c r="I105" s="110">
        <f t="shared" si="6"/>
        <v>0</v>
      </c>
      <c r="J105" s="237">
        <v>0</v>
      </c>
      <c r="K105" s="238"/>
      <c r="L105" s="110">
        <f t="shared" si="7"/>
        <v>0</v>
      </c>
      <c r="M105" s="121"/>
      <c r="N105" s="60"/>
      <c r="O105" s="110">
        <f t="shared" si="8"/>
        <v>0</v>
      </c>
      <c r="P105" s="213"/>
    </row>
    <row r="106" spans="1:16" ht="36" hidden="1" x14ac:dyDescent="0.25">
      <c r="A106" s="108">
        <v>2240</v>
      </c>
      <c r="B106" s="57" t="s">
        <v>100</v>
      </c>
      <c r="C106" s="311">
        <f t="shared" si="4"/>
        <v>0</v>
      </c>
      <c r="D106" s="288">
        <f>SUM(D107:D114)</f>
        <v>0</v>
      </c>
      <c r="E106" s="109">
        <f>SUM(E107:E114)</f>
        <v>0</v>
      </c>
      <c r="F106" s="145">
        <f t="shared" si="5"/>
        <v>0</v>
      </c>
      <c r="G106" s="288">
        <f>SUM(G107:G114)</f>
        <v>0</v>
      </c>
      <c r="H106" s="115">
        <f>SUM(H107:H114)</f>
        <v>0</v>
      </c>
      <c r="I106" s="110">
        <f t="shared" si="6"/>
        <v>0</v>
      </c>
      <c r="J106" s="288">
        <f>SUM(J107:J114)</f>
        <v>0</v>
      </c>
      <c r="K106" s="115">
        <f>SUM(K107:K114)</f>
        <v>0</v>
      </c>
      <c r="L106" s="110">
        <f t="shared" si="7"/>
        <v>0</v>
      </c>
      <c r="M106" s="131">
        <f>SUM(M107:M114)</f>
        <v>0</v>
      </c>
      <c r="N106" s="109">
        <f>SUM(N107:N114)</f>
        <v>0</v>
      </c>
      <c r="O106" s="110">
        <f t="shared" si="8"/>
        <v>0</v>
      </c>
      <c r="P106" s="213"/>
    </row>
    <row r="107" spans="1:16" hidden="1" x14ac:dyDescent="0.25">
      <c r="A107" s="36">
        <v>2241</v>
      </c>
      <c r="B107" s="57" t="s">
        <v>101</v>
      </c>
      <c r="C107" s="311">
        <f t="shared" si="4"/>
        <v>0</v>
      </c>
      <c r="D107" s="237"/>
      <c r="E107" s="60"/>
      <c r="F107" s="145">
        <f t="shared" si="5"/>
        <v>0</v>
      </c>
      <c r="G107" s="237"/>
      <c r="H107" s="238"/>
      <c r="I107" s="110">
        <f t="shared" si="6"/>
        <v>0</v>
      </c>
      <c r="J107" s="237">
        <v>0</v>
      </c>
      <c r="K107" s="238"/>
      <c r="L107" s="110">
        <f t="shared" si="7"/>
        <v>0</v>
      </c>
      <c r="M107" s="121"/>
      <c r="N107" s="60"/>
      <c r="O107" s="110">
        <f t="shared" si="8"/>
        <v>0</v>
      </c>
      <c r="P107" s="213"/>
    </row>
    <row r="108" spans="1:16" ht="24" hidden="1" x14ac:dyDescent="0.25">
      <c r="A108" s="36">
        <v>2242</v>
      </c>
      <c r="B108" s="57" t="s">
        <v>102</v>
      </c>
      <c r="C108" s="311">
        <f t="shared" si="4"/>
        <v>0</v>
      </c>
      <c r="D108" s="237"/>
      <c r="E108" s="60"/>
      <c r="F108" s="145">
        <f t="shared" si="5"/>
        <v>0</v>
      </c>
      <c r="G108" s="237"/>
      <c r="H108" s="238"/>
      <c r="I108" s="110">
        <f t="shared" si="6"/>
        <v>0</v>
      </c>
      <c r="J108" s="237">
        <v>0</v>
      </c>
      <c r="K108" s="238"/>
      <c r="L108" s="110">
        <f t="shared" si="7"/>
        <v>0</v>
      </c>
      <c r="M108" s="121"/>
      <c r="N108" s="60"/>
      <c r="O108" s="110">
        <f t="shared" si="8"/>
        <v>0</v>
      </c>
      <c r="P108" s="213"/>
    </row>
    <row r="109" spans="1:16" ht="24" hidden="1" x14ac:dyDescent="0.25">
      <c r="A109" s="36">
        <v>2243</v>
      </c>
      <c r="B109" s="57" t="s">
        <v>103</v>
      </c>
      <c r="C109" s="311">
        <f t="shared" si="4"/>
        <v>0</v>
      </c>
      <c r="D109" s="237"/>
      <c r="E109" s="60"/>
      <c r="F109" s="145">
        <f t="shared" si="5"/>
        <v>0</v>
      </c>
      <c r="G109" s="237"/>
      <c r="H109" s="238"/>
      <c r="I109" s="110">
        <f t="shared" si="6"/>
        <v>0</v>
      </c>
      <c r="J109" s="237">
        <v>0</v>
      </c>
      <c r="K109" s="238"/>
      <c r="L109" s="110">
        <f t="shared" si="7"/>
        <v>0</v>
      </c>
      <c r="M109" s="121"/>
      <c r="N109" s="60"/>
      <c r="O109" s="110">
        <f t="shared" si="8"/>
        <v>0</v>
      </c>
      <c r="P109" s="213"/>
    </row>
    <row r="110" spans="1:16" hidden="1" x14ac:dyDescent="0.25">
      <c r="A110" s="36">
        <v>2244</v>
      </c>
      <c r="B110" s="57" t="s">
        <v>104</v>
      </c>
      <c r="C110" s="311">
        <f t="shared" si="4"/>
        <v>0</v>
      </c>
      <c r="D110" s="237"/>
      <c r="E110" s="60"/>
      <c r="F110" s="145">
        <f t="shared" si="5"/>
        <v>0</v>
      </c>
      <c r="G110" s="237"/>
      <c r="H110" s="238"/>
      <c r="I110" s="110">
        <f t="shared" si="6"/>
        <v>0</v>
      </c>
      <c r="J110" s="237">
        <v>0</v>
      </c>
      <c r="K110" s="238"/>
      <c r="L110" s="110">
        <f t="shared" si="7"/>
        <v>0</v>
      </c>
      <c r="M110" s="121"/>
      <c r="N110" s="60"/>
      <c r="O110" s="110">
        <f t="shared" si="8"/>
        <v>0</v>
      </c>
      <c r="P110" s="213"/>
    </row>
    <row r="111" spans="1:16" ht="24" hidden="1" x14ac:dyDescent="0.25">
      <c r="A111" s="36">
        <v>2246</v>
      </c>
      <c r="B111" s="57" t="s">
        <v>105</v>
      </c>
      <c r="C111" s="311">
        <f t="shared" si="4"/>
        <v>0</v>
      </c>
      <c r="D111" s="237"/>
      <c r="E111" s="60"/>
      <c r="F111" s="145">
        <f t="shared" si="5"/>
        <v>0</v>
      </c>
      <c r="G111" s="237"/>
      <c r="H111" s="238"/>
      <c r="I111" s="110">
        <f t="shared" si="6"/>
        <v>0</v>
      </c>
      <c r="J111" s="237">
        <v>0</v>
      </c>
      <c r="K111" s="238"/>
      <c r="L111" s="110">
        <f t="shared" si="7"/>
        <v>0</v>
      </c>
      <c r="M111" s="121"/>
      <c r="N111" s="60"/>
      <c r="O111" s="110">
        <f t="shared" si="8"/>
        <v>0</v>
      </c>
      <c r="P111" s="213"/>
    </row>
    <row r="112" spans="1:16" hidden="1" x14ac:dyDescent="0.25">
      <c r="A112" s="36">
        <v>2247</v>
      </c>
      <c r="B112" s="57" t="s">
        <v>106</v>
      </c>
      <c r="C112" s="311">
        <f t="shared" si="4"/>
        <v>0</v>
      </c>
      <c r="D112" s="237"/>
      <c r="E112" s="60"/>
      <c r="F112" s="145">
        <f t="shared" si="5"/>
        <v>0</v>
      </c>
      <c r="G112" s="237"/>
      <c r="H112" s="238"/>
      <c r="I112" s="110">
        <f t="shared" si="6"/>
        <v>0</v>
      </c>
      <c r="J112" s="237">
        <v>0</v>
      </c>
      <c r="K112" s="238"/>
      <c r="L112" s="110">
        <f t="shared" si="7"/>
        <v>0</v>
      </c>
      <c r="M112" s="121"/>
      <c r="N112" s="60"/>
      <c r="O112" s="110">
        <f t="shared" si="8"/>
        <v>0</v>
      </c>
      <c r="P112" s="213"/>
    </row>
    <row r="113" spans="1:16" ht="24" hidden="1" x14ac:dyDescent="0.25">
      <c r="A113" s="36">
        <v>2248</v>
      </c>
      <c r="B113" s="57" t="s">
        <v>107</v>
      </c>
      <c r="C113" s="311">
        <f t="shared" si="4"/>
        <v>0</v>
      </c>
      <c r="D113" s="237"/>
      <c r="E113" s="60"/>
      <c r="F113" s="145">
        <f t="shared" si="5"/>
        <v>0</v>
      </c>
      <c r="G113" s="237"/>
      <c r="H113" s="238"/>
      <c r="I113" s="110">
        <f t="shared" si="6"/>
        <v>0</v>
      </c>
      <c r="J113" s="237">
        <v>0</v>
      </c>
      <c r="K113" s="238"/>
      <c r="L113" s="110">
        <f t="shared" si="7"/>
        <v>0</v>
      </c>
      <c r="M113" s="121"/>
      <c r="N113" s="60"/>
      <c r="O113" s="110">
        <f t="shared" si="8"/>
        <v>0</v>
      </c>
      <c r="P113" s="213"/>
    </row>
    <row r="114" spans="1:16" ht="24" hidden="1" x14ac:dyDescent="0.25">
      <c r="A114" s="36">
        <v>2249</v>
      </c>
      <c r="B114" s="57" t="s">
        <v>108</v>
      </c>
      <c r="C114" s="311">
        <f t="shared" si="4"/>
        <v>0</v>
      </c>
      <c r="D114" s="237"/>
      <c r="E114" s="60"/>
      <c r="F114" s="145">
        <f t="shared" si="5"/>
        <v>0</v>
      </c>
      <c r="G114" s="237"/>
      <c r="H114" s="238"/>
      <c r="I114" s="110">
        <f t="shared" si="6"/>
        <v>0</v>
      </c>
      <c r="J114" s="237">
        <v>0</v>
      </c>
      <c r="K114" s="238"/>
      <c r="L114" s="110">
        <f t="shared" si="7"/>
        <v>0</v>
      </c>
      <c r="M114" s="121"/>
      <c r="N114" s="60"/>
      <c r="O114" s="110">
        <f t="shared" si="8"/>
        <v>0</v>
      </c>
      <c r="P114" s="213"/>
    </row>
    <row r="115" spans="1:16" hidden="1" x14ac:dyDescent="0.25">
      <c r="A115" s="108">
        <v>2250</v>
      </c>
      <c r="B115" s="57" t="s">
        <v>109</v>
      </c>
      <c r="C115" s="311">
        <f t="shared" si="4"/>
        <v>0</v>
      </c>
      <c r="D115" s="288">
        <f>SUM(D116:D118)</f>
        <v>0</v>
      </c>
      <c r="E115" s="109">
        <f>SUM(E116:E118)</f>
        <v>0</v>
      </c>
      <c r="F115" s="145">
        <f t="shared" si="5"/>
        <v>0</v>
      </c>
      <c r="G115" s="288">
        <f>SUM(G116:G118)</f>
        <v>0</v>
      </c>
      <c r="H115" s="115">
        <f>SUM(H116:H118)</f>
        <v>0</v>
      </c>
      <c r="I115" s="110">
        <f t="shared" si="6"/>
        <v>0</v>
      </c>
      <c r="J115" s="288">
        <f>SUM(J116:J118)</f>
        <v>0</v>
      </c>
      <c r="K115" s="115">
        <f>SUM(K116:K118)</f>
        <v>0</v>
      </c>
      <c r="L115" s="110">
        <f t="shared" si="7"/>
        <v>0</v>
      </c>
      <c r="M115" s="131">
        <f>SUM(M116:M118)</f>
        <v>0</v>
      </c>
      <c r="N115" s="109">
        <f>SUM(N116:N118)</f>
        <v>0</v>
      </c>
      <c r="O115" s="110">
        <f t="shared" si="8"/>
        <v>0</v>
      </c>
      <c r="P115" s="213"/>
    </row>
    <row r="116" spans="1:16" hidden="1" x14ac:dyDescent="0.25">
      <c r="A116" s="36">
        <v>2251</v>
      </c>
      <c r="B116" s="57" t="s">
        <v>110</v>
      </c>
      <c r="C116" s="311">
        <f t="shared" si="4"/>
        <v>0</v>
      </c>
      <c r="D116" s="237"/>
      <c r="E116" s="60"/>
      <c r="F116" s="145">
        <f t="shared" si="5"/>
        <v>0</v>
      </c>
      <c r="G116" s="237"/>
      <c r="H116" s="238"/>
      <c r="I116" s="110">
        <f t="shared" si="6"/>
        <v>0</v>
      </c>
      <c r="J116" s="237">
        <v>0</v>
      </c>
      <c r="K116" s="238"/>
      <c r="L116" s="110">
        <f t="shared" si="7"/>
        <v>0</v>
      </c>
      <c r="M116" s="121"/>
      <c r="N116" s="60"/>
      <c r="O116" s="110">
        <f t="shared" si="8"/>
        <v>0</v>
      </c>
      <c r="P116" s="213"/>
    </row>
    <row r="117" spans="1:16" ht="24" hidden="1" x14ac:dyDescent="0.25">
      <c r="A117" s="36">
        <v>2252</v>
      </c>
      <c r="B117" s="57" t="s">
        <v>111</v>
      </c>
      <c r="C117" s="311">
        <f t="shared" ref="C117:C181" si="9">F117+I117+L117+O117</f>
        <v>0</v>
      </c>
      <c r="D117" s="237"/>
      <c r="E117" s="60"/>
      <c r="F117" s="145">
        <f t="shared" si="5"/>
        <v>0</v>
      </c>
      <c r="G117" s="237"/>
      <c r="H117" s="238"/>
      <c r="I117" s="110">
        <f t="shared" si="6"/>
        <v>0</v>
      </c>
      <c r="J117" s="237">
        <v>0</v>
      </c>
      <c r="K117" s="238"/>
      <c r="L117" s="110">
        <f t="shared" si="7"/>
        <v>0</v>
      </c>
      <c r="M117" s="121"/>
      <c r="N117" s="60"/>
      <c r="O117" s="110">
        <f t="shared" si="8"/>
        <v>0</v>
      </c>
      <c r="P117" s="213"/>
    </row>
    <row r="118" spans="1:16" ht="24" hidden="1" x14ac:dyDescent="0.25">
      <c r="A118" s="36">
        <v>2259</v>
      </c>
      <c r="B118" s="57" t="s">
        <v>112</v>
      </c>
      <c r="C118" s="311">
        <f t="shared" si="9"/>
        <v>0</v>
      </c>
      <c r="D118" s="237"/>
      <c r="E118" s="60"/>
      <c r="F118" s="145">
        <f t="shared" ref="F118:F182" si="10">D118+E118</f>
        <v>0</v>
      </c>
      <c r="G118" s="237"/>
      <c r="H118" s="238"/>
      <c r="I118" s="110">
        <f t="shared" ref="I118:I182" si="11">G118+H118</f>
        <v>0</v>
      </c>
      <c r="J118" s="237">
        <v>0</v>
      </c>
      <c r="K118" s="238"/>
      <c r="L118" s="110">
        <f t="shared" ref="L118:L182" si="12">J118+K118</f>
        <v>0</v>
      </c>
      <c r="M118" s="121"/>
      <c r="N118" s="60"/>
      <c r="O118" s="110">
        <f t="shared" ref="O118:O182" si="13">M118+N118</f>
        <v>0</v>
      </c>
      <c r="P118" s="213"/>
    </row>
    <row r="119" spans="1:16" hidden="1" x14ac:dyDescent="0.25">
      <c r="A119" s="108">
        <v>2260</v>
      </c>
      <c r="B119" s="57" t="s">
        <v>113</v>
      </c>
      <c r="C119" s="311">
        <f t="shared" si="9"/>
        <v>0</v>
      </c>
      <c r="D119" s="288">
        <f>SUM(D120:D124)</f>
        <v>0</v>
      </c>
      <c r="E119" s="109">
        <f>SUM(E120:E124)</f>
        <v>0</v>
      </c>
      <c r="F119" s="145">
        <f t="shared" si="10"/>
        <v>0</v>
      </c>
      <c r="G119" s="288">
        <f>SUM(G120:G124)</f>
        <v>0</v>
      </c>
      <c r="H119" s="115">
        <f>SUM(H120:H124)</f>
        <v>0</v>
      </c>
      <c r="I119" s="110">
        <f t="shared" si="11"/>
        <v>0</v>
      </c>
      <c r="J119" s="288">
        <f>SUM(J120:J124)</f>
        <v>0</v>
      </c>
      <c r="K119" s="115">
        <f>SUM(K120:K124)</f>
        <v>0</v>
      </c>
      <c r="L119" s="110">
        <f t="shared" si="12"/>
        <v>0</v>
      </c>
      <c r="M119" s="131">
        <f>SUM(M120:M124)</f>
        <v>0</v>
      </c>
      <c r="N119" s="109">
        <f>SUM(N120:N124)</f>
        <v>0</v>
      </c>
      <c r="O119" s="110">
        <f t="shared" si="13"/>
        <v>0</v>
      </c>
      <c r="P119" s="213"/>
    </row>
    <row r="120" spans="1:16" hidden="1" x14ac:dyDescent="0.25">
      <c r="A120" s="36">
        <v>2261</v>
      </c>
      <c r="B120" s="57" t="s">
        <v>114</v>
      </c>
      <c r="C120" s="311">
        <f t="shared" si="9"/>
        <v>0</v>
      </c>
      <c r="D120" s="237"/>
      <c r="E120" s="60"/>
      <c r="F120" s="145">
        <f t="shared" si="10"/>
        <v>0</v>
      </c>
      <c r="G120" s="237"/>
      <c r="H120" s="238"/>
      <c r="I120" s="110">
        <f t="shared" si="11"/>
        <v>0</v>
      </c>
      <c r="J120" s="237">
        <v>0</v>
      </c>
      <c r="K120" s="238"/>
      <c r="L120" s="110">
        <f t="shared" si="12"/>
        <v>0</v>
      </c>
      <c r="M120" s="121"/>
      <c r="N120" s="60"/>
      <c r="O120" s="110">
        <f t="shared" si="13"/>
        <v>0</v>
      </c>
      <c r="P120" s="213"/>
    </row>
    <row r="121" spans="1:16" hidden="1" x14ac:dyDescent="0.25">
      <c r="A121" s="36">
        <v>2262</v>
      </c>
      <c r="B121" s="57" t="s">
        <v>115</v>
      </c>
      <c r="C121" s="311">
        <f t="shared" si="9"/>
        <v>0</v>
      </c>
      <c r="D121" s="237"/>
      <c r="E121" s="60"/>
      <c r="F121" s="145">
        <f t="shared" si="10"/>
        <v>0</v>
      </c>
      <c r="G121" s="237"/>
      <c r="H121" s="238"/>
      <c r="I121" s="110">
        <f t="shared" si="11"/>
        <v>0</v>
      </c>
      <c r="J121" s="237">
        <v>0</v>
      </c>
      <c r="K121" s="238"/>
      <c r="L121" s="110">
        <f t="shared" si="12"/>
        <v>0</v>
      </c>
      <c r="M121" s="121"/>
      <c r="N121" s="60"/>
      <c r="O121" s="110">
        <f t="shared" si="13"/>
        <v>0</v>
      </c>
      <c r="P121" s="213"/>
    </row>
    <row r="122" spans="1:16" hidden="1" x14ac:dyDescent="0.25">
      <c r="A122" s="36">
        <v>2263</v>
      </c>
      <c r="B122" s="57" t="s">
        <v>116</v>
      </c>
      <c r="C122" s="311">
        <f t="shared" si="9"/>
        <v>0</v>
      </c>
      <c r="D122" s="237"/>
      <c r="E122" s="60"/>
      <c r="F122" s="145">
        <f t="shared" si="10"/>
        <v>0</v>
      </c>
      <c r="G122" s="237"/>
      <c r="H122" s="238"/>
      <c r="I122" s="110">
        <f t="shared" si="11"/>
        <v>0</v>
      </c>
      <c r="J122" s="237">
        <v>0</v>
      </c>
      <c r="K122" s="238"/>
      <c r="L122" s="110">
        <f t="shared" si="12"/>
        <v>0</v>
      </c>
      <c r="M122" s="121"/>
      <c r="N122" s="60"/>
      <c r="O122" s="110">
        <f t="shared" si="13"/>
        <v>0</v>
      </c>
      <c r="P122" s="213"/>
    </row>
    <row r="123" spans="1:16" ht="24" hidden="1" x14ac:dyDescent="0.25">
      <c r="A123" s="36">
        <v>2264</v>
      </c>
      <c r="B123" s="57" t="s">
        <v>117</v>
      </c>
      <c r="C123" s="311">
        <f t="shared" si="9"/>
        <v>0</v>
      </c>
      <c r="D123" s="237"/>
      <c r="E123" s="60"/>
      <c r="F123" s="145">
        <f t="shared" si="10"/>
        <v>0</v>
      </c>
      <c r="G123" s="237"/>
      <c r="H123" s="238"/>
      <c r="I123" s="110">
        <f t="shared" si="11"/>
        <v>0</v>
      </c>
      <c r="J123" s="237">
        <v>0</v>
      </c>
      <c r="K123" s="238"/>
      <c r="L123" s="110">
        <f t="shared" si="12"/>
        <v>0</v>
      </c>
      <c r="M123" s="121"/>
      <c r="N123" s="60"/>
      <c r="O123" s="110">
        <f t="shared" si="13"/>
        <v>0</v>
      </c>
      <c r="P123" s="213"/>
    </row>
    <row r="124" spans="1:16" hidden="1" x14ac:dyDescent="0.25">
      <c r="A124" s="36">
        <v>2269</v>
      </c>
      <c r="B124" s="57" t="s">
        <v>118</v>
      </c>
      <c r="C124" s="311">
        <f t="shared" si="9"/>
        <v>0</v>
      </c>
      <c r="D124" s="237"/>
      <c r="E124" s="60"/>
      <c r="F124" s="145">
        <f t="shared" si="10"/>
        <v>0</v>
      </c>
      <c r="G124" s="237"/>
      <c r="H124" s="238"/>
      <c r="I124" s="110">
        <f t="shared" si="11"/>
        <v>0</v>
      </c>
      <c r="J124" s="237">
        <v>0</v>
      </c>
      <c r="K124" s="238"/>
      <c r="L124" s="110">
        <f t="shared" si="12"/>
        <v>0</v>
      </c>
      <c r="M124" s="121"/>
      <c r="N124" s="60"/>
      <c r="O124" s="110">
        <f t="shared" si="13"/>
        <v>0</v>
      </c>
      <c r="P124" s="213"/>
    </row>
    <row r="125" spans="1:16" hidden="1" x14ac:dyDescent="0.25">
      <c r="A125" s="108">
        <v>2270</v>
      </c>
      <c r="B125" s="57" t="s">
        <v>119</v>
      </c>
      <c r="C125" s="311">
        <f t="shared" si="9"/>
        <v>0</v>
      </c>
      <c r="D125" s="288">
        <f>SUM(D126:D130)</f>
        <v>0</v>
      </c>
      <c r="E125" s="109">
        <f>SUM(E126:E130)</f>
        <v>0</v>
      </c>
      <c r="F125" s="145">
        <f t="shared" si="10"/>
        <v>0</v>
      </c>
      <c r="G125" s="288">
        <f>SUM(G126:G130)</f>
        <v>0</v>
      </c>
      <c r="H125" s="115">
        <f>SUM(H126:H130)</f>
        <v>0</v>
      </c>
      <c r="I125" s="110">
        <f t="shared" si="11"/>
        <v>0</v>
      </c>
      <c r="J125" s="288">
        <f>SUM(J126:J130)</f>
        <v>0</v>
      </c>
      <c r="K125" s="115">
        <f>SUM(K126:K130)</f>
        <v>0</v>
      </c>
      <c r="L125" s="110">
        <f t="shared" si="12"/>
        <v>0</v>
      </c>
      <c r="M125" s="131">
        <f>SUM(M126:M130)</f>
        <v>0</v>
      </c>
      <c r="N125" s="109">
        <f>SUM(N126:N130)</f>
        <v>0</v>
      </c>
      <c r="O125" s="110">
        <f t="shared" si="13"/>
        <v>0</v>
      </c>
      <c r="P125" s="213"/>
    </row>
    <row r="126" spans="1:16" hidden="1" x14ac:dyDescent="0.25">
      <c r="A126" s="36">
        <v>2272</v>
      </c>
      <c r="B126" s="1" t="s">
        <v>120</v>
      </c>
      <c r="C126" s="311">
        <f t="shared" si="9"/>
        <v>0</v>
      </c>
      <c r="D126" s="237"/>
      <c r="E126" s="60"/>
      <c r="F126" s="145">
        <f t="shared" si="10"/>
        <v>0</v>
      </c>
      <c r="G126" s="237"/>
      <c r="H126" s="238"/>
      <c r="I126" s="110">
        <f t="shared" si="11"/>
        <v>0</v>
      </c>
      <c r="J126" s="237">
        <v>0</v>
      </c>
      <c r="K126" s="238"/>
      <c r="L126" s="110">
        <f t="shared" si="12"/>
        <v>0</v>
      </c>
      <c r="M126" s="121"/>
      <c r="N126" s="60"/>
      <c r="O126" s="110">
        <f t="shared" si="13"/>
        <v>0</v>
      </c>
      <c r="P126" s="213"/>
    </row>
    <row r="127" spans="1:16" ht="24" hidden="1" x14ac:dyDescent="0.25">
      <c r="A127" s="36">
        <v>2275</v>
      </c>
      <c r="B127" s="57" t="s">
        <v>121</v>
      </c>
      <c r="C127" s="311">
        <f t="shared" si="9"/>
        <v>0</v>
      </c>
      <c r="D127" s="237"/>
      <c r="E127" s="60"/>
      <c r="F127" s="145">
        <f t="shared" si="10"/>
        <v>0</v>
      </c>
      <c r="G127" s="237"/>
      <c r="H127" s="238"/>
      <c r="I127" s="110">
        <f t="shared" si="11"/>
        <v>0</v>
      </c>
      <c r="J127" s="237">
        <v>0</v>
      </c>
      <c r="K127" s="238"/>
      <c r="L127" s="110">
        <f t="shared" si="12"/>
        <v>0</v>
      </c>
      <c r="M127" s="121"/>
      <c r="N127" s="60"/>
      <c r="O127" s="110">
        <f t="shared" si="13"/>
        <v>0</v>
      </c>
      <c r="P127" s="213"/>
    </row>
    <row r="128" spans="1:16" ht="36" hidden="1" x14ac:dyDescent="0.25">
      <c r="A128" s="36">
        <v>2276</v>
      </c>
      <c r="B128" s="57" t="s">
        <v>122</v>
      </c>
      <c r="C128" s="311">
        <f t="shared" si="9"/>
        <v>0</v>
      </c>
      <c r="D128" s="237"/>
      <c r="E128" s="60"/>
      <c r="F128" s="145">
        <f t="shared" si="10"/>
        <v>0</v>
      </c>
      <c r="G128" s="237"/>
      <c r="H128" s="238"/>
      <c r="I128" s="110">
        <f t="shared" si="11"/>
        <v>0</v>
      </c>
      <c r="J128" s="237">
        <v>0</v>
      </c>
      <c r="K128" s="238"/>
      <c r="L128" s="110">
        <f t="shared" si="12"/>
        <v>0</v>
      </c>
      <c r="M128" s="121"/>
      <c r="N128" s="60"/>
      <c r="O128" s="110">
        <f t="shared" si="13"/>
        <v>0</v>
      </c>
      <c r="P128" s="213"/>
    </row>
    <row r="129" spans="1:16" ht="24" hidden="1" x14ac:dyDescent="0.25">
      <c r="A129" s="36">
        <v>2278</v>
      </c>
      <c r="B129" s="57" t="s">
        <v>123</v>
      </c>
      <c r="C129" s="311">
        <f t="shared" si="9"/>
        <v>0</v>
      </c>
      <c r="D129" s="237"/>
      <c r="E129" s="60"/>
      <c r="F129" s="145">
        <f t="shared" si="10"/>
        <v>0</v>
      </c>
      <c r="G129" s="237"/>
      <c r="H129" s="238"/>
      <c r="I129" s="110">
        <f t="shared" si="11"/>
        <v>0</v>
      </c>
      <c r="J129" s="237">
        <v>0</v>
      </c>
      <c r="K129" s="238"/>
      <c r="L129" s="110">
        <f t="shared" si="12"/>
        <v>0</v>
      </c>
      <c r="M129" s="121"/>
      <c r="N129" s="60"/>
      <c r="O129" s="110">
        <f t="shared" si="13"/>
        <v>0</v>
      </c>
      <c r="P129" s="213"/>
    </row>
    <row r="130" spans="1:16" ht="24" hidden="1" x14ac:dyDescent="0.25">
      <c r="A130" s="36">
        <v>2279</v>
      </c>
      <c r="B130" s="57" t="s">
        <v>124</v>
      </c>
      <c r="C130" s="311">
        <f t="shared" si="9"/>
        <v>0</v>
      </c>
      <c r="D130" s="237"/>
      <c r="E130" s="60"/>
      <c r="F130" s="145">
        <f t="shared" si="10"/>
        <v>0</v>
      </c>
      <c r="G130" s="237"/>
      <c r="H130" s="238"/>
      <c r="I130" s="110">
        <f t="shared" si="11"/>
        <v>0</v>
      </c>
      <c r="J130" s="237">
        <v>0</v>
      </c>
      <c r="K130" s="238"/>
      <c r="L130" s="110">
        <f t="shared" si="12"/>
        <v>0</v>
      </c>
      <c r="M130" s="121"/>
      <c r="N130" s="60"/>
      <c r="O130" s="110">
        <f t="shared" si="13"/>
        <v>0</v>
      </c>
      <c r="P130" s="213"/>
    </row>
    <row r="131" spans="1:16" ht="24" hidden="1" x14ac:dyDescent="0.25">
      <c r="A131" s="164">
        <v>2280</v>
      </c>
      <c r="B131" s="52" t="s">
        <v>125</v>
      </c>
      <c r="C131" s="311">
        <f t="shared" si="9"/>
        <v>0</v>
      </c>
      <c r="D131" s="291">
        <f t="shared" ref="D131" si="14">SUM(D132)</f>
        <v>0</v>
      </c>
      <c r="E131" s="113">
        <f t="shared" ref="E131:N131" si="15">SUM(E132)</f>
        <v>0</v>
      </c>
      <c r="F131" s="287">
        <f t="shared" si="10"/>
        <v>0</v>
      </c>
      <c r="G131" s="291">
        <f t="shared" ref="G131" si="16">SUM(G132)</f>
        <v>0</v>
      </c>
      <c r="H131" s="292">
        <f t="shared" si="15"/>
        <v>0</v>
      </c>
      <c r="I131" s="114">
        <f t="shared" si="11"/>
        <v>0</v>
      </c>
      <c r="J131" s="291">
        <f t="shared" ref="J131" si="17">SUM(J132)</f>
        <v>0</v>
      </c>
      <c r="K131" s="292">
        <f t="shared" si="15"/>
        <v>0</v>
      </c>
      <c r="L131" s="114">
        <f t="shared" si="12"/>
        <v>0</v>
      </c>
      <c r="M131" s="131">
        <f t="shared" si="15"/>
        <v>0</v>
      </c>
      <c r="N131" s="109">
        <f t="shared" si="15"/>
        <v>0</v>
      </c>
      <c r="O131" s="110">
        <f t="shared" si="13"/>
        <v>0</v>
      </c>
      <c r="P131" s="213"/>
    </row>
    <row r="132" spans="1:16" ht="24" hidden="1" x14ac:dyDescent="0.25">
      <c r="A132" s="36">
        <v>2283</v>
      </c>
      <c r="B132" s="57" t="s">
        <v>126</v>
      </c>
      <c r="C132" s="311">
        <f t="shared" si="9"/>
        <v>0</v>
      </c>
      <c r="D132" s="237"/>
      <c r="E132" s="60"/>
      <c r="F132" s="145">
        <f t="shared" si="10"/>
        <v>0</v>
      </c>
      <c r="G132" s="237"/>
      <c r="H132" s="238"/>
      <c r="I132" s="110">
        <f t="shared" si="11"/>
        <v>0</v>
      </c>
      <c r="J132" s="237">
        <v>0</v>
      </c>
      <c r="K132" s="238"/>
      <c r="L132" s="110">
        <f t="shared" si="12"/>
        <v>0</v>
      </c>
      <c r="M132" s="121"/>
      <c r="N132" s="60"/>
      <c r="O132" s="110">
        <f t="shared" si="13"/>
        <v>0</v>
      </c>
      <c r="P132" s="213"/>
    </row>
    <row r="133" spans="1:16" ht="36" hidden="1" x14ac:dyDescent="0.25">
      <c r="A133" s="44">
        <v>2300</v>
      </c>
      <c r="B133" s="103" t="s">
        <v>127</v>
      </c>
      <c r="C133" s="375">
        <f t="shared" si="9"/>
        <v>0</v>
      </c>
      <c r="D133" s="227">
        <f>SUM(D134,D139,D143,D144,D147,D154,D162,D163,D166)</f>
        <v>0</v>
      </c>
      <c r="E133" s="50">
        <f>SUM(E134,E139,E143,E144,E147,E154,E162,E163,E166)</f>
        <v>0</v>
      </c>
      <c r="F133" s="283">
        <f t="shared" si="10"/>
        <v>0</v>
      </c>
      <c r="G133" s="227">
        <f>SUM(G134,G139,G143,G144,G147,G154,G162,G163,G166)</f>
        <v>0</v>
      </c>
      <c r="H133" s="104">
        <f>SUM(H134,H139,H143,H144,H147,H154,H162,H163,H166)</f>
        <v>0</v>
      </c>
      <c r="I133" s="112">
        <f t="shared" si="11"/>
        <v>0</v>
      </c>
      <c r="J133" s="227">
        <f>SUM(J134,J139,J143,J144,J147,J154,J162,J163,J166)</f>
        <v>0</v>
      </c>
      <c r="K133" s="104">
        <f>SUM(K134,K139,K143,K144,K147,K154,K162,K163,K166)</f>
        <v>0</v>
      </c>
      <c r="L133" s="112">
        <f t="shared" si="12"/>
        <v>0</v>
      </c>
      <c r="M133" s="119">
        <f>SUM(M134,M139,M143,M144,M147,M154,M162,M163,M166)</f>
        <v>0</v>
      </c>
      <c r="N133" s="50">
        <f>SUM(N134,N139,N143,N144,N147,N154,N162,N163,N166)</f>
        <v>0</v>
      </c>
      <c r="O133" s="112">
        <f t="shared" si="13"/>
        <v>0</v>
      </c>
      <c r="P133" s="225"/>
    </row>
    <row r="134" spans="1:16" ht="24" hidden="1" x14ac:dyDescent="0.25">
      <c r="A134" s="164">
        <v>2310</v>
      </c>
      <c r="B134" s="52" t="s">
        <v>128</v>
      </c>
      <c r="C134" s="376">
        <f t="shared" si="9"/>
        <v>0</v>
      </c>
      <c r="D134" s="295">
        <f>SUM(D135:D138)</f>
        <v>0</v>
      </c>
      <c r="E134" s="292">
        <f>SUM(E135:E138)</f>
        <v>0</v>
      </c>
      <c r="F134" s="287">
        <f t="shared" si="10"/>
        <v>0</v>
      </c>
      <c r="G134" s="291">
        <f>SUM(G135:G138)</f>
        <v>0</v>
      </c>
      <c r="H134" s="292">
        <f>SUM(H135:H138)</f>
        <v>0</v>
      </c>
      <c r="I134" s="114">
        <f t="shared" si="11"/>
        <v>0</v>
      </c>
      <c r="J134" s="291">
        <f>SUM(J135:J138)</f>
        <v>0</v>
      </c>
      <c r="K134" s="292">
        <f>SUM(K135:K138)</f>
        <v>0</v>
      </c>
      <c r="L134" s="114">
        <f t="shared" si="12"/>
        <v>0</v>
      </c>
      <c r="M134" s="135">
        <f>SUM(M135:M138)</f>
        <v>0</v>
      </c>
      <c r="N134" s="113">
        <f>SUM(N135:N138)</f>
        <v>0</v>
      </c>
      <c r="O134" s="114">
        <f t="shared" si="13"/>
        <v>0</v>
      </c>
      <c r="P134" s="208"/>
    </row>
    <row r="135" spans="1:16" hidden="1" x14ac:dyDescent="0.25">
      <c r="A135" s="36">
        <v>2311</v>
      </c>
      <c r="B135" s="57" t="s">
        <v>129</v>
      </c>
      <c r="C135" s="311">
        <f t="shared" si="9"/>
        <v>0</v>
      </c>
      <c r="D135" s="237"/>
      <c r="E135" s="60"/>
      <c r="F135" s="145">
        <f t="shared" si="10"/>
        <v>0</v>
      </c>
      <c r="G135" s="237"/>
      <c r="H135" s="238"/>
      <c r="I135" s="110">
        <f t="shared" si="11"/>
        <v>0</v>
      </c>
      <c r="J135" s="237"/>
      <c r="K135" s="238"/>
      <c r="L135" s="110">
        <f t="shared" si="12"/>
        <v>0</v>
      </c>
      <c r="M135" s="121"/>
      <c r="N135" s="60"/>
      <c r="O135" s="110">
        <f t="shared" si="13"/>
        <v>0</v>
      </c>
      <c r="P135" s="213"/>
    </row>
    <row r="136" spans="1:16" hidden="1" x14ac:dyDescent="0.25">
      <c r="A136" s="36">
        <v>2312</v>
      </c>
      <c r="B136" s="57" t="s">
        <v>130</v>
      </c>
      <c r="C136" s="311">
        <f t="shared" si="9"/>
        <v>0</v>
      </c>
      <c r="D136" s="237"/>
      <c r="E136" s="60"/>
      <c r="F136" s="145">
        <f t="shared" si="10"/>
        <v>0</v>
      </c>
      <c r="G136" s="237"/>
      <c r="H136" s="238"/>
      <c r="I136" s="110">
        <f t="shared" si="11"/>
        <v>0</v>
      </c>
      <c r="J136" s="237">
        <v>0</v>
      </c>
      <c r="K136" s="238"/>
      <c r="L136" s="110">
        <f t="shared" si="12"/>
        <v>0</v>
      </c>
      <c r="M136" s="121"/>
      <c r="N136" s="60"/>
      <c r="O136" s="110">
        <f t="shared" si="13"/>
        <v>0</v>
      </c>
      <c r="P136" s="213"/>
    </row>
    <row r="137" spans="1:16" hidden="1" x14ac:dyDescent="0.25">
      <c r="A137" s="36">
        <v>2313</v>
      </c>
      <c r="B137" s="57" t="s">
        <v>131</v>
      </c>
      <c r="C137" s="311">
        <f t="shared" si="9"/>
        <v>0</v>
      </c>
      <c r="D137" s="237"/>
      <c r="E137" s="60"/>
      <c r="F137" s="145">
        <f t="shared" si="10"/>
        <v>0</v>
      </c>
      <c r="G137" s="237"/>
      <c r="H137" s="238"/>
      <c r="I137" s="110">
        <f t="shared" si="11"/>
        <v>0</v>
      </c>
      <c r="J137" s="237">
        <v>0</v>
      </c>
      <c r="K137" s="238"/>
      <c r="L137" s="110">
        <f t="shared" si="12"/>
        <v>0</v>
      </c>
      <c r="M137" s="121"/>
      <c r="N137" s="60"/>
      <c r="O137" s="110">
        <f t="shared" si="13"/>
        <v>0</v>
      </c>
      <c r="P137" s="213"/>
    </row>
    <row r="138" spans="1:16" ht="36" hidden="1" x14ac:dyDescent="0.25">
      <c r="A138" s="36">
        <v>2314</v>
      </c>
      <c r="B138" s="57" t="s">
        <v>132</v>
      </c>
      <c r="C138" s="311">
        <f t="shared" si="9"/>
        <v>0</v>
      </c>
      <c r="D138" s="237"/>
      <c r="E138" s="60"/>
      <c r="F138" s="145">
        <f t="shared" si="10"/>
        <v>0</v>
      </c>
      <c r="G138" s="237"/>
      <c r="H138" s="238"/>
      <c r="I138" s="110">
        <f t="shared" si="11"/>
        <v>0</v>
      </c>
      <c r="J138" s="237"/>
      <c r="K138" s="238"/>
      <c r="L138" s="110">
        <f t="shared" si="12"/>
        <v>0</v>
      </c>
      <c r="M138" s="121"/>
      <c r="N138" s="60"/>
      <c r="O138" s="110">
        <f t="shared" si="13"/>
        <v>0</v>
      </c>
      <c r="P138" s="213"/>
    </row>
    <row r="139" spans="1:16" hidden="1" x14ac:dyDescent="0.25">
      <c r="A139" s="108">
        <v>2320</v>
      </c>
      <c r="B139" s="57" t="s">
        <v>133</v>
      </c>
      <c r="C139" s="311">
        <f t="shared" si="9"/>
        <v>0</v>
      </c>
      <c r="D139" s="288">
        <f>SUM(D140:D142)</f>
        <v>0</v>
      </c>
      <c r="E139" s="109">
        <f>SUM(E140:E142)</f>
        <v>0</v>
      </c>
      <c r="F139" s="145">
        <f t="shared" si="10"/>
        <v>0</v>
      </c>
      <c r="G139" s="288">
        <f>SUM(G140:G142)</f>
        <v>0</v>
      </c>
      <c r="H139" s="115">
        <f>SUM(H140:H142)</f>
        <v>0</v>
      </c>
      <c r="I139" s="110">
        <f t="shared" si="11"/>
        <v>0</v>
      </c>
      <c r="J139" s="288">
        <f>SUM(J140:J142)</f>
        <v>0</v>
      </c>
      <c r="K139" s="115">
        <f>SUM(K140:K142)</f>
        <v>0</v>
      </c>
      <c r="L139" s="110">
        <f t="shared" si="12"/>
        <v>0</v>
      </c>
      <c r="M139" s="131">
        <f>SUM(M140:M142)</f>
        <v>0</v>
      </c>
      <c r="N139" s="109">
        <f>SUM(N140:N142)</f>
        <v>0</v>
      </c>
      <c r="O139" s="110">
        <f t="shared" si="13"/>
        <v>0</v>
      </c>
      <c r="P139" s="213"/>
    </row>
    <row r="140" spans="1:16" hidden="1" x14ac:dyDescent="0.25">
      <c r="A140" s="36">
        <v>2321</v>
      </c>
      <c r="B140" s="57" t="s">
        <v>134</v>
      </c>
      <c r="C140" s="311">
        <f t="shared" si="9"/>
        <v>0</v>
      </c>
      <c r="D140" s="237"/>
      <c r="E140" s="60"/>
      <c r="F140" s="145">
        <f t="shared" si="10"/>
        <v>0</v>
      </c>
      <c r="G140" s="237"/>
      <c r="H140" s="238"/>
      <c r="I140" s="110">
        <f t="shared" si="11"/>
        <v>0</v>
      </c>
      <c r="J140" s="237">
        <v>0</v>
      </c>
      <c r="K140" s="238"/>
      <c r="L140" s="110">
        <f t="shared" si="12"/>
        <v>0</v>
      </c>
      <c r="M140" s="121"/>
      <c r="N140" s="60"/>
      <c r="O140" s="110">
        <f t="shared" si="13"/>
        <v>0</v>
      </c>
      <c r="P140" s="213"/>
    </row>
    <row r="141" spans="1:16" hidden="1" x14ac:dyDescent="0.25">
      <c r="A141" s="36">
        <v>2322</v>
      </c>
      <c r="B141" s="57" t="s">
        <v>135</v>
      </c>
      <c r="C141" s="311">
        <f t="shared" si="9"/>
        <v>0</v>
      </c>
      <c r="D141" s="237"/>
      <c r="E141" s="60"/>
      <c r="F141" s="145">
        <f t="shared" si="10"/>
        <v>0</v>
      </c>
      <c r="G141" s="237"/>
      <c r="H141" s="238"/>
      <c r="I141" s="110">
        <f t="shared" si="11"/>
        <v>0</v>
      </c>
      <c r="J141" s="237">
        <v>0</v>
      </c>
      <c r="K141" s="238"/>
      <c r="L141" s="110">
        <f t="shared" si="12"/>
        <v>0</v>
      </c>
      <c r="M141" s="121"/>
      <c r="N141" s="60"/>
      <c r="O141" s="110">
        <f t="shared" si="13"/>
        <v>0</v>
      </c>
      <c r="P141" s="213"/>
    </row>
    <row r="142" spans="1:16" hidden="1" x14ac:dyDescent="0.25">
      <c r="A142" s="36">
        <v>2329</v>
      </c>
      <c r="B142" s="57" t="s">
        <v>136</v>
      </c>
      <c r="C142" s="311">
        <f t="shared" si="9"/>
        <v>0</v>
      </c>
      <c r="D142" s="237"/>
      <c r="E142" s="60"/>
      <c r="F142" s="145">
        <f t="shared" si="10"/>
        <v>0</v>
      </c>
      <c r="G142" s="237"/>
      <c r="H142" s="238"/>
      <c r="I142" s="110">
        <f t="shared" si="11"/>
        <v>0</v>
      </c>
      <c r="J142" s="237">
        <v>0</v>
      </c>
      <c r="K142" s="238"/>
      <c r="L142" s="110">
        <f t="shared" si="12"/>
        <v>0</v>
      </c>
      <c r="M142" s="121"/>
      <c r="N142" s="60"/>
      <c r="O142" s="110">
        <f t="shared" si="13"/>
        <v>0</v>
      </c>
      <c r="P142" s="213"/>
    </row>
    <row r="143" spans="1:16" hidden="1" x14ac:dyDescent="0.25">
      <c r="A143" s="108">
        <v>2330</v>
      </c>
      <c r="B143" s="57" t="s">
        <v>137</v>
      </c>
      <c r="C143" s="311">
        <f t="shared" si="9"/>
        <v>0</v>
      </c>
      <c r="D143" s="237"/>
      <c r="E143" s="60"/>
      <c r="F143" s="145">
        <f t="shared" si="10"/>
        <v>0</v>
      </c>
      <c r="G143" s="237"/>
      <c r="H143" s="238"/>
      <c r="I143" s="110">
        <f t="shared" si="11"/>
        <v>0</v>
      </c>
      <c r="J143" s="237">
        <v>0</v>
      </c>
      <c r="K143" s="238"/>
      <c r="L143" s="110">
        <f t="shared" si="12"/>
        <v>0</v>
      </c>
      <c r="M143" s="121"/>
      <c r="N143" s="60"/>
      <c r="O143" s="110">
        <f t="shared" si="13"/>
        <v>0</v>
      </c>
      <c r="P143" s="213"/>
    </row>
    <row r="144" spans="1:16" ht="48" hidden="1" x14ac:dyDescent="0.25">
      <c r="A144" s="108">
        <v>2340</v>
      </c>
      <c r="B144" s="57" t="s">
        <v>138</v>
      </c>
      <c r="C144" s="311">
        <f t="shared" si="9"/>
        <v>0</v>
      </c>
      <c r="D144" s="288">
        <f>SUM(D145:D146)</f>
        <v>0</v>
      </c>
      <c r="E144" s="109">
        <f>SUM(E145:E146)</f>
        <v>0</v>
      </c>
      <c r="F144" s="145">
        <f t="shared" si="10"/>
        <v>0</v>
      </c>
      <c r="G144" s="288">
        <f>SUM(G145:G146)</f>
        <v>0</v>
      </c>
      <c r="H144" s="115">
        <f>SUM(H145:H146)</f>
        <v>0</v>
      </c>
      <c r="I144" s="110">
        <f t="shared" si="11"/>
        <v>0</v>
      </c>
      <c r="J144" s="288">
        <f>SUM(J145:J146)</f>
        <v>0</v>
      </c>
      <c r="K144" s="115">
        <f>SUM(K145:K146)</f>
        <v>0</v>
      </c>
      <c r="L144" s="110">
        <f t="shared" si="12"/>
        <v>0</v>
      </c>
      <c r="M144" s="131">
        <f>SUM(M145:M146)</f>
        <v>0</v>
      </c>
      <c r="N144" s="109">
        <f>SUM(N145:N146)</f>
        <v>0</v>
      </c>
      <c r="O144" s="110">
        <f t="shared" si="13"/>
        <v>0</v>
      </c>
      <c r="P144" s="213"/>
    </row>
    <row r="145" spans="1:16" hidden="1" x14ac:dyDescent="0.25">
      <c r="A145" s="36">
        <v>2341</v>
      </c>
      <c r="B145" s="57" t="s">
        <v>139</v>
      </c>
      <c r="C145" s="311">
        <f t="shared" si="9"/>
        <v>0</v>
      </c>
      <c r="D145" s="237"/>
      <c r="E145" s="60"/>
      <c r="F145" s="145">
        <f t="shared" si="10"/>
        <v>0</v>
      </c>
      <c r="G145" s="237"/>
      <c r="H145" s="238"/>
      <c r="I145" s="110">
        <f t="shared" si="11"/>
        <v>0</v>
      </c>
      <c r="J145" s="237">
        <v>0</v>
      </c>
      <c r="K145" s="238"/>
      <c r="L145" s="110">
        <f t="shared" si="12"/>
        <v>0</v>
      </c>
      <c r="M145" s="121"/>
      <c r="N145" s="60"/>
      <c r="O145" s="110">
        <f t="shared" si="13"/>
        <v>0</v>
      </c>
      <c r="P145" s="213"/>
    </row>
    <row r="146" spans="1:16" ht="24" hidden="1" x14ac:dyDescent="0.25">
      <c r="A146" s="36">
        <v>2344</v>
      </c>
      <c r="B146" s="57" t="s">
        <v>140</v>
      </c>
      <c r="C146" s="311">
        <f t="shared" si="9"/>
        <v>0</v>
      </c>
      <c r="D146" s="237"/>
      <c r="E146" s="60"/>
      <c r="F146" s="145">
        <f t="shared" si="10"/>
        <v>0</v>
      </c>
      <c r="G146" s="237"/>
      <c r="H146" s="238"/>
      <c r="I146" s="110">
        <f t="shared" si="11"/>
        <v>0</v>
      </c>
      <c r="J146" s="237">
        <v>0</v>
      </c>
      <c r="K146" s="238"/>
      <c r="L146" s="110">
        <f t="shared" si="12"/>
        <v>0</v>
      </c>
      <c r="M146" s="121"/>
      <c r="N146" s="60"/>
      <c r="O146" s="110">
        <f t="shared" si="13"/>
        <v>0</v>
      </c>
      <c r="P146" s="213"/>
    </row>
    <row r="147" spans="1:16" ht="24" hidden="1" x14ac:dyDescent="0.25">
      <c r="A147" s="105">
        <v>2350</v>
      </c>
      <c r="B147" s="78" t="s">
        <v>141</v>
      </c>
      <c r="C147" s="311">
        <f t="shared" si="9"/>
        <v>0</v>
      </c>
      <c r="D147" s="127">
        <f>SUM(D148:D153)</f>
        <v>0</v>
      </c>
      <c r="E147" s="106">
        <f>SUM(E148:E153)</f>
        <v>0</v>
      </c>
      <c r="F147" s="286">
        <f t="shared" si="10"/>
        <v>0</v>
      </c>
      <c r="G147" s="127">
        <f>SUM(G148:G153)</f>
        <v>0</v>
      </c>
      <c r="H147" s="172">
        <f>SUM(H148:H153)</f>
        <v>0</v>
      </c>
      <c r="I147" s="107">
        <f t="shared" si="11"/>
        <v>0</v>
      </c>
      <c r="J147" s="127">
        <f>SUM(J148:J153)</f>
        <v>0</v>
      </c>
      <c r="K147" s="172">
        <f>SUM(K148:K153)</f>
        <v>0</v>
      </c>
      <c r="L147" s="107">
        <f t="shared" si="12"/>
        <v>0</v>
      </c>
      <c r="M147" s="132">
        <f>SUM(M148:M153)</f>
        <v>0</v>
      </c>
      <c r="N147" s="106">
        <f>SUM(N148:N153)</f>
        <v>0</v>
      </c>
      <c r="O147" s="107">
        <f t="shared" si="13"/>
        <v>0</v>
      </c>
      <c r="P147" s="265"/>
    </row>
    <row r="148" spans="1:16" hidden="1" x14ac:dyDescent="0.25">
      <c r="A148" s="32">
        <v>2351</v>
      </c>
      <c r="B148" s="52" t="s">
        <v>142</v>
      </c>
      <c r="C148" s="311">
        <f t="shared" si="9"/>
        <v>0</v>
      </c>
      <c r="D148" s="231"/>
      <c r="E148" s="55"/>
      <c r="F148" s="287">
        <f t="shared" si="10"/>
        <v>0</v>
      </c>
      <c r="G148" s="231"/>
      <c r="H148" s="232"/>
      <c r="I148" s="114">
        <f t="shared" si="11"/>
        <v>0</v>
      </c>
      <c r="J148" s="231">
        <v>0</v>
      </c>
      <c r="K148" s="232"/>
      <c r="L148" s="114">
        <f t="shared" si="12"/>
        <v>0</v>
      </c>
      <c r="M148" s="179"/>
      <c r="N148" s="55"/>
      <c r="O148" s="114">
        <f t="shared" si="13"/>
        <v>0</v>
      </c>
      <c r="P148" s="208"/>
    </row>
    <row r="149" spans="1:16" hidden="1" x14ac:dyDescent="0.25">
      <c r="A149" s="36">
        <v>2352</v>
      </c>
      <c r="B149" s="57" t="s">
        <v>143</v>
      </c>
      <c r="C149" s="311">
        <f t="shared" si="9"/>
        <v>0</v>
      </c>
      <c r="D149" s="237"/>
      <c r="E149" s="60"/>
      <c r="F149" s="145">
        <f t="shared" si="10"/>
        <v>0</v>
      </c>
      <c r="G149" s="237"/>
      <c r="H149" s="238"/>
      <c r="I149" s="110">
        <f t="shared" si="11"/>
        <v>0</v>
      </c>
      <c r="J149" s="237">
        <v>0</v>
      </c>
      <c r="K149" s="238"/>
      <c r="L149" s="110">
        <f t="shared" si="12"/>
        <v>0</v>
      </c>
      <c r="M149" s="121"/>
      <c r="N149" s="60"/>
      <c r="O149" s="110">
        <f t="shared" si="13"/>
        <v>0</v>
      </c>
      <c r="P149" s="213"/>
    </row>
    <row r="150" spans="1:16" ht="24" hidden="1" x14ac:dyDescent="0.25">
      <c r="A150" s="36">
        <v>2353</v>
      </c>
      <c r="B150" s="57" t="s">
        <v>144</v>
      </c>
      <c r="C150" s="311">
        <f t="shared" si="9"/>
        <v>0</v>
      </c>
      <c r="D150" s="237"/>
      <c r="E150" s="60"/>
      <c r="F150" s="145">
        <f t="shared" si="10"/>
        <v>0</v>
      </c>
      <c r="G150" s="237"/>
      <c r="H150" s="238"/>
      <c r="I150" s="110">
        <f t="shared" si="11"/>
        <v>0</v>
      </c>
      <c r="J150" s="237">
        <v>0</v>
      </c>
      <c r="K150" s="238"/>
      <c r="L150" s="110">
        <f t="shared" si="12"/>
        <v>0</v>
      </c>
      <c r="M150" s="121"/>
      <c r="N150" s="60"/>
      <c r="O150" s="110">
        <f t="shared" si="13"/>
        <v>0</v>
      </c>
      <c r="P150" s="213"/>
    </row>
    <row r="151" spans="1:16" ht="24" hidden="1" x14ac:dyDescent="0.25">
      <c r="A151" s="36">
        <v>2354</v>
      </c>
      <c r="B151" s="57" t="s">
        <v>145</v>
      </c>
      <c r="C151" s="311">
        <f t="shared" si="9"/>
        <v>0</v>
      </c>
      <c r="D151" s="237"/>
      <c r="E151" s="60"/>
      <c r="F151" s="145">
        <f t="shared" si="10"/>
        <v>0</v>
      </c>
      <c r="G151" s="237"/>
      <c r="H151" s="238"/>
      <c r="I151" s="110">
        <f t="shared" si="11"/>
        <v>0</v>
      </c>
      <c r="J151" s="237">
        <v>0</v>
      </c>
      <c r="K151" s="238"/>
      <c r="L151" s="110">
        <f t="shared" si="12"/>
        <v>0</v>
      </c>
      <c r="M151" s="121"/>
      <c r="N151" s="60"/>
      <c r="O151" s="110">
        <f t="shared" si="13"/>
        <v>0</v>
      </c>
      <c r="P151" s="213"/>
    </row>
    <row r="152" spans="1:16" ht="24" hidden="1" x14ac:dyDescent="0.25">
      <c r="A152" s="36">
        <v>2355</v>
      </c>
      <c r="B152" s="57" t="s">
        <v>146</v>
      </c>
      <c r="C152" s="311">
        <f t="shared" si="9"/>
        <v>0</v>
      </c>
      <c r="D152" s="237"/>
      <c r="E152" s="60"/>
      <c r="F152" s="145">
        <f t="shared" si="10"/>
        <v>0</v>
      </c>
      <c r="G152" s="237"/>
      <c r="H152" s="238"/>
      <c r="I152" s="110">
        <f t="shared" si="11"/>
        <v>0</v>
      </c>
      <c r="J152" s="237">
        <v>0</v>
      </c>
      <c r="K152" s="238"/>
      <c r="L152" s="110">
        <f t="shared" si="12"/>
        <v>0</v>
      </c>
      <c r="M152" s="121"/>
      <c r="N152" s="60"/>
      <c r="O152" s="110">
        <f t="shared" si="13"/>
        <v>0</v>
      </c>
      <c r="P152" s="213"/>
    </row>
    <row r="153" spans="1:16" ht="24" hidden="1" x14ac:dyDescent="0.25">
      <c r="A153" s="36">
        <v>2359</v>
      </c>
      <c r="B153" s="57" t="s">
        <v>147</v>
      </c>
      <c r="C153" s="311">
        <f t="shared" si="9"/>
        <v>0</v>
      </c>
      <c r="D153" s="237"/>
      <c r="E153" s="60"/>
      <c r="F153" s="145">
        <f t="shared" si="10"/>
        <v>0</v>
      </c>
      <c r="G153" s="237"/>
      <c r="H153" s="238"/>
      <c r="I153" s="110">
        <f t="shared" si="11"/>
        <v>0</v>
      </c>
      <c r="J153" s="237">
        <v>0</v>
      </c>
      <c r="K153" s="238"/>
      <c r="L153" s="110">
        <f t="shared" si="12"/>
        <v>0</v>
      </c>
      <c r="M153" s="121"/>
      <c r="N153" s="60"/>
      <c r="O153" s="110">
        <f t="shared" si="13"/>
        <v>0</v>
      </c>
      <c r="P153" s="213"/>
    </row>
    <row r="154" spans="1:16" ht="24" hidden="1" x14ac:dyDescent="0.25">
      <c r="A154" s="108">
        <v>2360</v>
      </c>
      <c r="B154" s="57" t="s">
        <v>148</v>
      </c>
      <c r="C154" s="311">
        <f t="shared" si="9"/>
        <v>0</v>
      </c>
      <c r="D154" s="288">
        <f>SUM(D155:D161)</f>
        <v>0</v>
      </c>
      <c r="E154" s="109">
        <f>SUM(E155:E161)</f>
        <v>0</v>
      </c>
      <c r="F154" s="145">
        <f t="shared" si="10"/>
        <v>0</v>
      </c>
      <c r="G154" s="288">
        <f>SUM(G155:G161)</f>
        <v>0</v>
      </c>
      <c r="H154" s="115">
        <f>SUM(H155:H161)</f>
        <v>0</v>
      </c>
      <c r="I154" s="110">
        <f t="shared" si="11"/>
        <v>0</v>
      </c>
      <c r="J154" s="288">
        <f>SUM(J155:J161)</f>
        <v>0</v>
      </c>
      <c r="K154" s="115">
        <f>SUM(K155:K161)</f>
        <v>0</v>
      </c>
      <c r="L154" s="110">
        <f t="shared" si="12"/>
        <v>0</v>
      </c>
      <c r="M154" s="131">
        <f>SUM(M155:M161)</f>
        <v>0</v>
      </c>
      <c r="N154" s="109">
        <f>SUM(N155:N161)</f>
        <v>0</v>
      </c>
      <c r="O154" s="110">
        <f t="shared" si="13"/>
        <v>0</v>
      </c>
      <c r="P154" s="213"/>
    </row>
    <row r="155" spans="1:16" hidden="1" x14ac:dyDescent="0.25">
      <c r="A155" s="35">
        <v>2361</v>
      </c>
      <c r="B155" s="57" t="s">
        <v>149</v>
      </c>
      <c r="C155" s="311">
        <f t="shared" si="9"/>
        <v>0</v>
      </c>
      <c r="D155" s="237"/>
      <c r="E155" s="60"/>
      <c r="F155" s="145">
        <f t="shared" si="10"/>
        <v>0</v>
      </c>
      <c r="G155" s="237"/>
      <c r="H155" s="238"/>
      <c r="I155" s="110">
        <f t="shared" si="11"/>
        <v>0</v>
      </c>
      <c r="J155" s="237">
        <v>0</v>
      </c>
      <c r="K155" s="238"/>
      <c r="L155" s="110">
        <f t="shared" si="12"/>
        <v>0</v>
      </c>
      <c r="M155" s="121"/>
      <c r="N155" s="60"/>
      <c r="O155" s="110">
        <f t="shared" si="13"/>
        <v>0</v>
      </c>
      <c r="P155" s="213"/>
    </row>
    <row r="156" spans="1:16" ht="24" hidden="1" x14ac:dyDescent="0.25">
      <c r="A156" s="35">
        <v>2362</v>
      </c>
      <c r="B156" s="57" t="s">
        <v>150</v>
      </c>
      <c r="C156" s="311">
        <f t="shared" si="9"/>
        <v>0</v>
      </c>
      <c r="D156" s="237"/>
      <c r="E156" s="60"/>
      <c r="F156" s="145">
        <f t="shared" si="10"/>
        <v>0</v>
      </c>
      <c r="G156" s="237"/>
      <c r="H156" s="238"/>
      <c r="I156" s="110">
        <f t="shared" si="11"/>
        <v>0</v>
      </c>
      <c r="J156" s="237">
        <v>0</v>
      </c>
      <c r="K156" s="238"/>
      <c r="L156" s="110">
        <f t="shared" si="12"/>
        <v>0</v>
      </c>
      <c r="M156" s="121"/>
      <c r="N156" s="60"/>
      <c r="O156" s="110">
        <f t="shared" si="13"/>
        <v>0</v>
      </c>
      <c r="P156" s="213"/>
    </row>
    <row r="157" spans="1:16" hidden="1" x14ac:dyDescent="0.25">
      <c r="A157" s="35">
        <v>2363</v>
      </c>
      <c r="B157" s="57" t="s">
        <v>151</v>
      </c>
      <c r="C157" s="311">
        <f t="shared" si="9"/>
        <v>0</v>
      </c>
      <c r="D157" s="237"/>
      <c r="E157" s="60"/>
      <c r="F157" s="145">
        <f t="shared" si="10"/>
        <v>0</v>
      </c>
      <c r="G157" s="237"/>
      <c r="H157" s="238"/>
      <c r="I157" s="110">
        <f t="shared" si="11"/>
        <v>0</v>
      </c>
      <c r="J157" s="237">
        <v>0</v>
      </c>
      <c r="K157" s="238"/>
      <c r="L157" s="110">
        <f t="shared" si="12"/>
        <v>0</v>
      </c>
      <c r="M157" s="121"/>
      <c r="N157" s="60"/>
      <c r="O157" s="110">
        <f t="shared" si="13"/>
        <v>0</v>
      </c>
      <c r="P157" s="213"/>
    </row>
    <row r="158" spans="1:16" hidden="1" x14ac:dyDescent="0.25">
      <c r="A158" s="35">
        <v>2364</v>
      </c>
      <c r="B158" s="57" t="s">
        <v>152</v>
      </c>
      <c r="C158" s="311">
        <f t="shared" si="9"/>
        <v>0</v>
      </c>
      <c r="D158" s="237"/>
      <c r="E158" s="60"/>
      <c r="F158" s="145">
        <f t="shared" si="10"/>
        <v>0</v>
      </c>
      <c r="G158" s="237"/>
      <c r="H158" s="238"/>
      <c r="I158" s="110">
        <f t="shared" si="11"/>
        <v>0</v>
      </c>
      <c r="J158" s="237">
        <v>0</v>
      </c>
      <c r="K158" s="238"/>
      <c r="L158" s="110">
        <f t="shared" si="12"/>
        <v>0</v>
      </c>
      <c r="M158" s="121"/>
      <c r="N158" s="60"/>
      <c r="O158" s="110">
        <f t="shared" si="13"/>
        <v>0</v>
      </c>
      <c r="P158" s="213"/>
    </row>
    <row r="159" spans="1:16" hidden="1" x14ac:dyDescent="0.25">
      <c r="A159" s="35">
        <v>2365</v>
      </c>
      <c r="B159" s="57" t="s">
        <v>153</v>
      </c>
      <c r="C159" s="311">
        <f t="shared" si="9"/>
        <v>0</v>
      </c>
      <c r="D159" s="237"/>
      <c r="E159" s="60"/>
      <c r="F159" s="145">
        <f t="shared" si="10"/>
        <v>0</v>
      </c>
      <c r="G159" s="237"/>
      <c r="H159" s="238"/>
      <c r="I159" s="110">
        <f t="shared" si="11"/>
        <v>0</v>
      </c>
      <c r="J159" s="237">
        <v>0</v>
      </c>
      <c r="K159" s="238"/>
      <c r="L159" s="110">
        <f t="shared" si="12"/>
        <v>0</v>
      </c>
      <c r="M159" s="121"/>
      <c r="N159" s="60"/>
      <c r="O159" s="110">
        <f t="shared" si="13"/>
        <v>0</v>
      </c>
      <c r="P159" s="213"/>
    </row>
    <row r="160" spans="1:16" ht="36" hidden="1" x14ac:dyDescent="0.25">
      <c r="A160" s="35">
        <v>2366</v>
      </c>
      <c r="B160" s="57" t="s">
        <v>154</v>
      </c>
      <c r="C160" s="311">
        <f t="shared" si="9"/>
        <v>0</v>
      </c>
      <c r="D160" s="237"/>
      <c r="E160" s="60"/>
      <c r="F160" s="145">
        <f t="shared" si="10"/>
        <v>0</v>
      </c>
      <c r="G160" s="237"/>
      <c r="H160" s="238"/>
      <c r="I160" s="110">
        <f t="shared" si="11"/>
        <v>0</v>
      </c>
      <c r="J160" s="237">
        <v>0</v>
      </c>
      <c r="K160" s="238"/>
      <c r="L160" s="110">
        <f t="shared" si="12"/>
        <v>0</v>
      </c>
      <c r="M160" s="121"/>
      <c r="N160" s="60"/>
      <c r="O160" s="110">
        <f t="shared" si="13"/>
        <v>0</v>
      </c>
      <c r="P160" s="213"/>
    </row>
    <row r="161" spans="1:16" ht="48" hidden="1" x14ac:dyDescent="0.25">
      <c r="A161" s="35">
        <v>2369</v>
      </c>
      <c r="B161" s="57" t="s">
        <v>155</v>
      </c>
      <c r="C161" s="311">
        <f t="shared" si="9"/>
        <v>0</v>
      </c>
      <c r="D161" s="237"/>
      <c r="E161" s="60"/>
      <c r="F161" s="145">
        <f t="shared" si="10"/>
        <v>0</v>
      </c>
      <c r="G161" s="237"/>
      <c r="H161" s="238"/>
      <c r="I161" s="110">
        <f t="shared" si="11"/>
        <v>0</v>
      </c>
      <c r="J161" s="237">
        <v>0</v>
      </c>
      <c r="K161" s="238"/>
      <c r="L161" s="110">
        <f t="shared" si="12"/>
        <v>0</v>
      </c>
      <c r="M161" s="121"/>
      <c r="N161" s="60"/>
      <c r="O161" s="110">
        <f t="shared" si="13"/>
        <v>0</v>
      </c>
      <c r="P161" s="213"/>
    </row>
    <row r="162" spans="1:16" hidden="1" x14ac:dyDescent="0.25">
      <c r="A162" s="105">
        <v>2370</v>
      </c>
      <c r="B162" s="78" t="s">
        <v>156</v>
      </c>
      <c r="C162" s="311">
        <f t="shared" si="9"/>
        <v>0</v>
      </c>
      <c r="D162" s="289"/>
      <c r="E162" s="111"/>
      <c r="F162" s="286">
        <f t="shared" si="10"/>
        <v>0</v>
      </c>
      <c r="G162" s="289"/>
      <c r="H162" s="290"/>
      <c r="I162" s="107">
        <f t="shared" si="11"/>
        <v>0</v>
      </c>
      <c r="J162" s="289">
        <v>0</v>
      </c>
      <c r="K162" s="290"/>
      <c r="L162" s="107">
        <f t="shared" si="12"/>
        <v>0</v>
      </c>
      <c r="M162" s="181"/>
      <c r="N162" s="111"/>
      <c r="O162" s="107">
        <f t="shared" si="13"/>
        <v>0</v>
      </c>
      <c r="P162" s="265"/>
    </row>
    <row r="163" spans="1:16" hidden="1" x14ac:dyDescent="0.25">
      <c r="A163" s="105">
        <v>2380</v>
      </c>
      <c r="B163" s="78" t="s">
        <v>157</v>
      </c>
      <c r="C163" s="311">
        <f t="shared" si="9"/>
        <v>0</v>
      </c>
      <c r="D163" s="127">
        <f>SUM(D164:D165)</f>
        <v>0</v>
      </c>
      <c r="E163" s="106">
        <f>SUM(E164:E165)</f>
        <v>0</v>
      </c>
      <c r="F163" s="286">
        <f t="shared" si="10"/>
        <v>0</v>
      </c>
      <c r="G163" s="127">
        <f>SUM(G164:G165)</f>
        <v>0</v>
      </c>
      <c r="H163" s="172">
        <f>SUM(H164:H165)</f>
        <v>0</v>
      </c>
      <c r="I163" s="107">
        <f t="shared" si="11"/>
        <v>0</v>
      </c>
      <c r="J163" s="127">
        <f>SUM(J164:J165)</f>
        <v>0</v>
      </c>
      <c r="K163" s="172">
        <f>SUM(K164:K165)</f>
        <v>0</v>
      </c>
      <c r="L163" s="107">
        <f t="shared" si="12"/>
        <v>0</v>
      </c>
      <c r="M163" s="132">
        <f>SUM(M164:M165)</f>
        <v>0</v>
      </c>
      <c r="N163" s="106">
        <f>SUM(N164:N165)</f>
        <v>0</v>
      </c>
      <c r="O163" s="107">
        <f t="shared" si="13"/>
        <v>0</v>
      </c>
      <c r="P163" s="265"/>
    </row>
    <row r="164" spans="1:16" hidden="1" x14ac:dyDescent="0.25">
      <c r="A164" s="31">
        <v>2381</v>
      </c>
      <c r="B164" s="52" t="s">
        <v>158</v>
      </c>
      <c r="C164" s="311">
        <f t="shared" si="9"/>
        <v>0</v>
      </c>
      <c r="D164" s="231"/>
      <c r="E164" s="55"/>
      <c r="F164" s="287">
        <f t="shared" si="10"/>
        <v>0</v>
      </c>
      <c r="G164" s="231"/>
      <c r="H164" s="232"/>
      <c r="I164" s="114">
        <f t="shared" si="11"/>
        <v>0</v>
      </c>
      <c r="J164" s="231">
        <v>0</v>
      </c>
      <c r="K164" s="232"/>
      <c r="L164" s="114">
        <f t="shared" si="12"/>
        <v>0</v>
      </c>
      <c r="M164" s="179"/>
      <c r="N164" s="55"/>
      <c r="O164" s="114">
        <f t="shared" si="13"/>
        <v>0</v>
      </c>
      <c r="P164" s="208"/>
    </row>
    <row r="165" spans="1:16" ht="24" hidden="1" x14ac:dyDescent="0.25">
      <c r="A165" s="35">
        <v>2389</v>
      </c>
      <c r="B165" s="57" t="s">
        <v>159</v>
      </c>
      <c r="C165" s="311">
        <f t="shared" si="9"/>
        <v>0</v>
      </c>
      <c r="D165" s="237"/>
      <c r="E165" s="60"/>
      <c r="F165" s="145">
        <f t="shared" si="10"/>
        <v>0</v>
      </c>
      <c r="G165" s="237"/>
      <c r="H165" s="238"/>
      <c r="I165" s="110">
        <f t="shared" si="11"/>
        <v>0</v>
      </c>
      <c r="J165" s="237">
        <v>0</v>
      </c>
      <c r="K165" s="238"/>
      <c r="L165" s="110">
        <f t="shared" si="12"/>
        <v>0</v>
      </c>
      <c r="M165" s="121"/>
      <c r="N165" s="60"/>
      <c r="O165" s="110">
        <f t="shared" si="13"/>
        <v>0</v>
      </c>
      <c r="P165" s="213"/>
    </row>
    <row r="166" spans="1:16" hidden="1" x14ac:dyDescent="0.25">
      <c r="A166" s="105">
        <v>2390</v>
      </c>
      <c r="B166" s="78" t="s">
        <v>160</v>
      </c>
      <c r="C166" s="311">
        <f t="shared" si="9"/>
        <v>0</v>
      </c>
      <c r="D166" s="289"/>
      <c r="E166" s="111"/>
      <c r="F166" s="286">
        <f t="shared" si="10"/>
        <v>0</v>
      </c>
      <c r="G166" s="289"/>
      <c r="H166" s="290"/>
      <c r="I166" s="107">
        <f t="shared" si="11"/>
        <v>0</v>
      </c>
      <c r="J166" s="289">
        <v>0</v>
      </c>
      <c r="K166" s="290"/>
      <c r="L166" s="107">
        <f t="shared" si="12"/>
        <v>0</v>
      </c>
      <c r="M166" s="181"/>
      <c r="N166" s="111"/>
      <c r="O166" s="107">
        <f t="shared" si="13"/>
        <v>0</v>
      </c>
      <c r="P166" s="265"/>
    </row>
    <row r="167" spans="1:16" hidden="1" x14ac:dyDescent="0.25">
      <c r="A167" s="44">
        <v>2400</v>
      </c>
      <c r="B167" s="103" t="s">
        <v>161</v>
      </c>
      <c r="C167" s="375">
        <f t="shared" si="9"/>
        <v>0</v>
      </c>
      <c r="D167" s="296"/>
      <c r="E167" s="116"/>
      <c r="F167" s="283">
        <f t="shared" si="10"/>
        <v>0</v>
      </c>
      <c r="G167" s="296"/>
      <c r="H167" s="297"/>
      <c r="I167" s="112">
        <f t="shared" si="11"/>
        <v>0</v>
      </c>
      <c r="J167" s="296">
        <v>0</v>
      </c>
      <c r="K167" s="297"/>
      <c r="L167" s="112">
        <f t="shared" si="12"/>
        <v>0</v>
      </c>
      <c r="M167" s="182"/>
      <c r="N167" s="116"/>
      <c r="O167" s="112">
        <f t="shared" si="13"/>
        <v>0</v>
      </c>
      <c r="P167" s="225"/>
    </row>
    <row r="168" spans="1:16" ht="24" hidden="1" x14ac:dyDescent="0.25">
      <c r="A168" s="44">
        <v>2500</v>
      </c>
      <c r="B168" s="103" t="s">
        <v>162</v>
      </c>
      <c r="C168" s="375">
        <f t="shared" si="9"/>
        <v>0</v>
      </c>
      <c r="D168" s="227">
        <f>SUM(D169,D174)</f>
        <v>0</v>
      </c>
      <c r="E168" s="50">
        <f>SUM(E169,E174)</f>
        <v>0</v>
      </c>
      <c r="F168" s="283">
        <f t="shared" si="10"/>
        <v>0</v>
      </c>
      <c r="G168" s="227">
        <f>SUM(G169,G174)</f>
        <v>0</v>
      </c>
      <c r="H168" s="104">
        <f t="shared" ref="H168" si="18">SUM(H169,H174)</f>
        <v>0</v>
      </c>
      <c r="I168" s="112">
        <f t="shared" si="11"/>
        <v>0</v>
      </c>
      <c r="J168" s="227">
        <f>SUM(J169,J174)</f>
        <v>0</v>
      </c>
      <c r="K168" s="104">
        <f t="shared" ref="K168" si="19">SUM(K169,K174)</f>
        <v>0</v>
      </c>
      <c r="L168" s="112">
        <f t="shared" si="12"/>
        <v>0</v>
      </c>
      <c r="M168" s="134">
        <f t="shared" ref="M168:N168" si="20">SUM(M169,M174)</f>
        <v>0</v>
      </c>
      <c r="N168" s="126">
        <f t="shared" si="20"/>
        <v>0</v>
      </c>
      <c r="O168" s="284">
        <f t="shared" si="13"/>
        <v>0</v>
      </c>
      <c r="P168" s="285"/>
    </row>
    <row r="169" spans="1:16" hidden="1" x14ac:dyDescent="0.25">
      <c r="A169" s="164">
        <v>2510</v>
      </c>
      <c r="B169" s="52" t="s">
        <v>163</v>
      </c>
      <c r="C169" s="376">
        <f t="shared" si="9"/>
        <v>0</v>
      </c>
      <c r="D169" s="291">
        <f>SUM(D170:D173)</f>
        <v>0</v>
      </c>
      <c r="E169" s="113">
        <f>SUM(E170:E173)</f>
        <v>0</v>
      </c>
      <c r="F169" s="287">
        <f t="shared" si="10"/>
        <v>0</v>
      </c>
      <c r="G169" s="291">
        <f>SUM(G170:G173)</f>
        <v>0</v>
      </c>
      <c r="H169" s="292">
        <f t="shared" ref="H169" si="21">SUM(H170:H173)</f>
        <v>0</v>
      </c>
      <c r="I169" s="114">
        <f t="shared" si="11"/>
        <v>0</v>
      </c>
      <c r="J169" s="291">
        <f>SUM(J170:J173)</f>
        <v>0</v>
      </c>
      <c r="K169" s="292">
        <f t="shared" ref="K169" si="22">SUM(K170:K173)</f>
        <v>0</v>
      </c>
      <c r="L169" s="114">
        <f t="shared" si="12"/>
        <v>0</v>
      </c>
      <c r="M169" s="168">
        <f t="shared" ref="M169:N169" si="23">SUM(M170:M173)</f>
        <v>0</v>
      </c>
      <c r="N169" s="298">
        <f t="shared" si="23"/>
        <v>0</v>
      </c>
      <c r="O169" s="244">
        <f t="shared" si="13"/>
        <v>0</v>
      </c>
      <c r="P169" s="246"/>
    </row>
    <row r="170" spans="1:16" ht="24" hidden="1" x14ac:dyDescent="0.25">
      <c r="A170" s="36">
        <v>2512</v>
      </c>
      <c r="B170" s="57" t="s">
        <v>164</v>
      </c>
      <c r="C170" s="311">
        <f t="shared" si="9"/>
        <v>0</v>
      </c>
      <c r="D170" s="237"/>
      <c r="E170" s="60"/>
      <c r="F170" s="145">
        <f t="shared" si="10"/>
        <v>0</v>
      </c>
      <c r="G170" s="237"/>
      <c r="H170" s="238"/>
      <c r="I170" s="110">
        <f t="shared" si="11"/>
        <v>0</v>
      </c>
      <c r="J170" s="237"/>
      <c r="K170" s="238"/>
      <c r="L170" s="110">
        <f t="shared" si="12"/>
        <v>0</v>
      </c>
      <c r="M170" s="121"/>
      <c r="N170" s="60"/>
      <c r="O170" s="110">
        <f t="shared" si="13"/>
        <v>0</v>
      </c>
      <c r="P170" s="213"/>
    </row>
    <row r="171" spans="1:16" ht="36" hidden="1" x14ac:dyDescent="0.25">
      <c r="A171" s="36">
        <v>2513</v>
      </c>
      <c r="B171" s="57" t="s">
        <v>165</v>
      </c>
      <c r="C171" s="311">
        <f t="shared" si="9"/>
        <v>0</v>
      </c>
      <c r="D171" s="237"/>
      <c r="E171" s="60"/>
      <c r="F171" s="145">
        <f t="shared" si="10"/>
        <v>0</v>
      </c>
      <c r="G171" s="237"/>
      <c r="H171" s="238"/>
      <c r="I171" s="110">
        <f t="shared" si="11"/>
        <v>0</v>
      </c>
      <c r="J171" s="237">
        <v>0</v>
      </c>
      <c r="K171" s="238"/>
      <c r="L171" s="110">
        <f t="shared" si="12"/>
        <v>0</v>
      </c>
      <c r="M171" s="121"/>
      <c r="N171" s="60"/>
      <c r="O171" s="110">
        <f t="shared" si="13"/>
        <v>0</v>
      </c>
      <c r="P171" s="213"/>
    </row>
    <row r="172" spans="1:16" ht="24" hidden="1" x14ac:dyDescent="0.25">
      <c r="A172" s="36">
        <v>2515</v>
      </c>
      <c r="B172" s="57" t="s">
        <v>166</v>
      </c>
      <c r="C172" s="311">
        <f t="shared" si="9"/>
        <v>0</v>
      </c>
      <c r="D172" s="237"/>
      <c r="E172" s="60"/>
      <c r="F172" s="145">
        <f t="shared" si="10"/>
        <v>0</v>
      </c>
      <c r="G172" s="237"/>
      <c r="H172" s="238"/>
      <c r="I172" s="110">
        <f t="shared" si="11"/>
        <v>0</v>
      </c>
      <c r="J172" s="237">
        <v>0</v>
      </c>
      <c r="K172" s="238"/>
      <c r="L172" s="110">
        <f t="shared" si="12"/>
        <v>0</v>
      </c>
      <c r="M172" s="121"/>
      <c r="N172" s="60"/>
      <c r="O172" s="110">
        <f t="shared" si="13"/>
        <v>0</v>
      </c>
      <c r="P172" s="213"/>
    </row>
    <row r="173" spans="1:16" ht="24" hidden="1" x14ac:dyDescent="0.25">
      <c r="A173" s="36">
        <v>2519</v>
      </c>
      <c r="B173" s="57" t="s">
        <v>167</v>
      </c>
      <c r="C173" s="311">
        <f t="shared" si="9"/>
        <v>0</v>
      </c>
      <c r="D173" s="237"/>
      <c r="E173" s="60"/>
      <c r="F173" s="145">
        <f t="shared" si="10"/>
        <v>0</v>
      </c>
      <c r="G173" s="237"/>
      <c r="H173" s="238"/>
      <c r="I173" s="110">
        <f t="shared" si="11"/>
        <v>0</v>
      </c>
      <c r="J173" s="237">
        <v>0</v>
      </c>
      <c r="K173" s="238"/>
      <c r="L173" s="110">
        <f t="shared" si="12"/>
        <v>0</v>
      </c>
      <c r="M173" s="121"/>
      <c r="N173" s="60"/>
      <c r="O173" s="110">
        <f t="shared" si="13"/>
        <v>0</v>
      </c>
      <c r="P173" s="213"/>
    </row>
    <row r="174" spans="1:16" ht="24" hidden="1" x14ac:dyDescent="0.25">
      <c r="A174" s="108">
        <v>2520</v>
      </c>
      <c r="B174" s="57" t="s">
        <v>168</v>
      </c>
      <c r="C174" s="311">
        <f t="shared" si="9"/>
        <v>0</v>
      </c>
      <c r="D174" s="237"/>
      <c r="E174" s="60"/>
      <c r="F174" s="145">
        <f t="shared" si="10"/>
        <v>0</v>
      </c>
      <c r="G174" s="237"/>
      <c r="H174" s="238"/>
      <c r="I174" s="110">
        <f t="shared" si="11"/>
        <v>0</v>
      </c>
      <c r="J174" s="237">
        <v>0</v>
      </c>
      <c r="K174" s="238"/>
      <c r="L174" s="110">
        <f t="shared" si="12"/>
        <v>0</v>
      </c>
      <c r="M174" s="121"/>
      <c r="N174" s="60"/>
      <c r="O174" s="110">
        <f t="shared" si="13"/>
        <v>0</v>
      </c>
      <c r="P174" s="213"/>
    </row>
    <row r="175" spans="1:16" s="117" customFormat="1" ht="48" hidden="1" x14ac:dyDescent="0.25">
      <c r="A175" s="17">
        <v>2800</v>
      </c>
      <c r="B175" s="52" t="s">
        <v>169</v>
      </c>
      <c r="C175" s="376">
        <f t="shared" si="9"/>
        <v>0</v>
      </c>
      <c r="D175" s="204"/>
      <c r="E175" s="34"/>
      <c r="F175" s="205">
        <f t="shared" si="10"/>
        <v>0</v>
      </c>
      <c r="G175" s="204"/>
      <c r="H175" s="206"/>
      <c r="I175" s="207">
        <f t="shared" si="11"/>
        <v>0</v>
      </c>
      <c r="J175" s="204">
        <v>0</v>
      </c>
      <c r="K175" s="206"/>
      <c r="L175" s="207">
        <f t="shared" si="12"/>
        <v>0</v>
      </c>
      <c r="M175" s="175"/>
      <c r="N175" s="34"/>
      <c r="O175" s="207">
        <f t="shared" si="13"/>
        <v>0</v>
      </c>
      <c r="P175" s="208"/>
    </row>
    <row r="176" spans="1:16" hidden="1" x14ac:dyDescent="0.25">
      <c r="A176" s="99">
        <v>3000</v>
      </c>
      <c r="B176" s="99" t="s">
        <v>170</v>
      </c>
      <c r="C176" s="385">
        <f t="shared" si="9"/>
        <v>0</v>
      </c>
      <c r="D176" s="280">
        <f>SUM(D177,D187)</f>
        <v>0</v>
      </c>
      <c r="E176" s="101">
        <f>SUM(E177,E187)</f>
        <v>0</v>
      </c>
      <c r="F176" s="281">
        <f t="shared" si="10"/>
        <v>0</v>
      </c>
      <c r="G176" s="280">
        <f>SUM(G177,G187)</f>
        <v>0</v>
      </c>
      <c r="H176" s="282">
        <f>SUM(H177,H187)</f>
        <v>0</v>
      </c>
      <c r="I176" s="102">
        <f t="shared" si="11"/>
        <v>0</v>
      </c>
      <c r="J176" s="280">
        <f>SUM(J177,J187)</f>
        <v>0</v>
      </c>
      <c r="K176" s="282">
        <f>SUM(K177,K187)</f>
        <v>0</v>
      </c>
      <c r="L176" s="102">
        <f t="shared" si="12"/>
        <v>0</v>
      </c>
      <c r="M176" s="133">
        <f>SUM(M177,M187)</f>
        <v>0</v>
      </c>
      <c r="N176" s="101">
        <f>SUM(N177,N187)</f>
        <v>0</v>
      </c>
      <c r="O176" s="102">
        <f t="shared" si="13"/>
        <v>0</v>
      </c>
      <c r="P176" s="366"/>
    </row>
    <row r="177" spans="1:16" ht="24" hidden="1" x14ac:dyDescent="0.25">
      <c r="A177" s="44">
        <v>3200</v>
      </c>
      <c r="B177" s="118" t="s">
        <v>171</v>
      </c>
      <c r="C177" s="375">
        <f t="shared" si="9"/>
        <v>0</v>
      </c>
      <c r="D177" s="227">
        <f>SUM(D178,D182)</f>
        <v>0</v>
      </c>
      <c r="E177" s="50">
        <f>SUM(E178,E182)</f>
        <v>0</v>
      </c>
      <c r="F177" s="283">
        <f t="shared" si="10"/>
        <v>0</v>
      </c>
      <c r="G177" s="227">
        <f>SUM(G178,G182)</f>
        <v>0</v>
      </c>
      <c r="H177" s="104">
        <f t="shared" ref="H177" si="24">SUM(H178,H182)</f>
        <v>0</v>
      </c>
      <c r="I177" s="112">
        <f t="shared" si="11"/>
        <v>0</v>
      </c>
      <c r="J177" s="227">
        <f>SUM(J178,J182)</f>
        <v>0</v>
      </c>
      <c r="K177" s="104">
        <f t="shared" ref="K177" si="25">SUM(K178,K182)</f>
        <v>0</v>
      </c>
      <c r="L177" s="112">
        <f t="shared" si="12"/>
        <v>0</v>
      </c>
      <c r="M177" s="134">
        <f t="shared" ref="M177:N177" si="26">SUM(M178,M182)</f>
        <v>0</v>
      </c>
      <c r="N177" s="126">
        <f t="shared" si="26"/>
        <v>0</v>
      </c>
      <c r="O177" s="284">
        <f t="shared" si="13"/>
        <v>0</v>
      </c>
      <c r="P177" s="285"/>
    </row>
    <row r="178" spans="1:16" ht="36" hidden="1" x14ac:dyDescent="0.25">
      <c r="A178" s="164">
        <v>3260</v>
      </c>
      <c r="B178" s="52" t="s">
        <v>172</v>
      </c>
      <c r="C178" s="376">
        <f t="shared" si="9"/>
        <v>0</v>
      </c>
      <c r="D178" s="291">
        <f>SUM(D179:D181)</f>
        <v>0</v>
      </c>
      <c r="E178" s="113">
        <f>SUM(E179:E181)</f>
        <v>0</v>
      </c>
      <c r="F178" s="287">
        <f t="shared" si="10"/>
        <v>0</v>
      </c>
      <c r="G178" s="291">
        <f>SUM(G179:G181)</f>
        <v>0</v>
      </c>
      <c r="H178" s="292">
        <f>SUM(H179:H181)</f>
        <v>0</v>
      </c>
      <c r="I178" s="114">
        <f t="shared" si="11"/>
        <v>0</v>
      </c>
      <c r="J178" s="291">
        <f>SUM(J179:J181)</f>
        <v>0</v>
      </c>
      <c r="K178" s="292">
        <f>SUM(K179:K181)</f>
        <v>0</v>
      </c>
      <c r="L178" s="114">
        <f t="shared" si="12"/>
        <v>0</v>
      </c>
      <c r="M178" s="135">
        <f>SUM(M179:M181)</f>
        <v>0</v>
      </c>
      <c r="N178" s="113">
        <f>SUM(N179:N181)</f>
        <v>0</v>
      </c>
      <c r="O178" s="114">
        <f t="shared" si="13"/>
        <v>0</v>
      </c>
      <c r="P178" s="208"/>
    </row>
    <row r="179" spans="1:16" ht="24" hidden="1" x14ac:dyDescent="0.25">
      <c r="A179" s="36">
        <v>3261</v>
      </c>
      <c r="B179" s="57" t="s">
        <v>173</v>
      </c>
      <c r="C179" s="311">
        <f t="shared" si="9"/>
        <v>0</v>
      </c>
      <c r="D179" s="237"/>
      <c r="E179" s="60"/>
      <c r="F179" s="145">
        <f t="shared" si="10"/>
        <v>0</v>
      </c>
      <c r="G179" s="237"/>
      <c r="H179" s="238"/>
      <c r="I179" s="110">
        <f t="shared" si="11"/>
        <v>0</v>
      </c>
      <c r="J179" s="237">
        <v>0</v>
      </c>
      <c r="K179" s="238"/>
      <c r="L179" s="110">
        <f t="shared" si="12"/>
        <v>0</v>
      </c>
      <c r="M179" s="121"/>
      <c r="N179" s="60"/>
      <c r="O179" s="110">
        <f t="shared" si="13"/>
        <v>0</v>
      </c>
      <c r="P179" s="213"/>
    </row>
    <row r="180" spans="1:16" ht="36" hidden="1" x14ac:dyDescent="0.25">
      <c r="A180" s="36">
        <v>3262</v>
      </c>
      <c r="B180" s="57" t="s">
        <v>174</v>
      </c>
      <c r="C180" s="311">
        <f t="shared" si="9"/>
        <v>0</v>
      </c>
      <c r="D180" s="237"/>
      <c r="E180" s="60"/>
      <c r="F180" s="145">
        <f t="shared" si="10"/>
        <v>0</v>
      </c>
      <c r="G180" s="237"/>
      <c r="H180" s="238"/>
      <c r="I180" s="110">
        <f t="shared" si="11"/>
        <v>0</v>
      </c>
      <c r="J180" s="237">
        <v>0</v>
      </c>
      <c r="K180" s="238"/>
      <c r="L180" s="110">
        <f t="shared" si="12"/>
        <v>0</v>
      </c>
      <c r="M180" s="121"/>
      <c r="N180" s="60"/>
      <c r="O180" s="110">
        <f t="shared" si="13"/>
        <v>0</v>
      </c>
      <c r="P180" s="213"/>
    </row>
    <row r="181" spans="1:16" ht="24" hidden="1" x14ac:dyDescent="0.25">
      <c r="A181" s="36">
        <v>3263</v>
      </c>
      <c r="B181" s="57" t="s">
        <v>175</v>
      </c>
      <c r="C181" s="311">
        <f t="shared" si="9"/>
        <v>0</v>
      </c>
      <c r="D181" s="237"/>
      <c r="E181" s="60"/>
      <c r="F181" s="145">
        <f t="shared" si="10"/>
        <v>0</v>
      </c>
      <c r="G181" s="237"/>
      <c r="H181" s="238"/>
      <c r="I181" s="110">
        <f t="shared" si="11"/>
        <v>0</v>
      </c>
      <c r="J181" s="237">
        <v>0</v>
      </c>
      <c r="K181" s="238"/>
      <c r="L181" s="110">
        <f t="shared" si="12"/>
        <v>0</v>
      </c>
      <c r="M181" s="121"/>
      <c r="N181" s="60"/>
      <c r="O181" s="110">
        <f t="shared" si="13"/>
        <v>0</v>
      </c>
      <c r="P181" s="213"/>
    </row>
    <row r="182" spans="1:16" ht="84" hidden="1" x14ac:dyDescent="0.25">
      <c r="A182" s="164">
        <v>3290</v>
      </c>
      <c r="B182" s="52" t="s">
        <v>318</v>
      </c>
      <c r="C182" s="311">
        <f t="shared" ref="C182:C258" si="27">F182+I182+L182+O182</f>
        <v>0</v>
      </c>
      <c r="D182" s="291">
        <f>SUM(D183:D186)</f>
        <v>0</v>
      </c>
      <c r="E182" s="113">
        <f>SUM(E183:E186)</f>
        <v>0</v>
      </c>
      <c r="F182" s="287">
        <f t="shared" si="10"/>
        <v>0</v>
      </c>
      <c r="G182" s="291">
        <f>SUM(G183:G186)</f>
        <v>0</v>
      </c>
      <c r="H182" s="292">
        <f t="shared" ref="H182" si="28">SUM(H183:H186)</f>
        <v>0</v>
      </c>
      <c r="I182" s="114">
        <f t="shared" si="11"/>
        <v>0</v>
      </c>
      <c r="J182" s="291">
        <f>SUM(J183:J186)</f>
        <v>0</v>
      </c>
      <c r="K182" s="292">
        <f t="shared" ref="K182" si="29">SUM(K183:K186)</f>
        <v>0</v>
      </c>
      <c r="L182" s="114">
        <f t="shared" si="12"/>
        <v>0</v>
      </c>
      <c r="M182" s="138">
        <f t="shared" ref="M182:N182" si="30">SUM(M183:M186)</f>
        <v>0</v>
      </c>
      <c r="N182" s="299">
        <f t="shared" si="30"/>
        <v>0</v>
      </c>
      <c r="O182" s="300">
        <f t="shared" si="13"/>
        <v>0</v>
      </c>
      <c r="P182" s="301"/>
    </row>
    <row r="183" spans="1:16" ht="72" hidden="1" x14ac:dyDescent="0.25">
      <c r="A183" s="36">
        <v>3291</v>
      </c>
      <c r="B183" s="57" t="s">
        <v>176</v>
      </c>
      <c r="C183" s="311">
        <f t="shared" si="27"/>
        <v>0</v>
      </c>
      <c r="D183" s="237"/>
      <c r="E183" s="60"/>
      <c r="F183" s="145">
        <f t="shared" ref="F183:F246" si="31">D183+E183</f>
        <v>0</v>
      </c>
      <c r="G183" s="237"/>
      <c r="H183" s="238"/>
      <c r="I183" s="110">
        <f t="shared" ref="I183:I246" si="32">G183+H183</f>
        <v>0</v>
      </c>
      <c r="J183" s="237">
        <v>0</v>
      </c>
      <c r="K183" s="238"/>
      <c r="L183" s="110">
        <f t="shared" ref="L183:L246" si="33">J183+K183</f>
        <v>0</v>
      </c>
      <c r="M183" s="121"/>
      <c r="N183" s="60"/>
      <c r="O183" s="110">
        <f t="shared" ref="O183:O246" si="34">M183+N183</f>
        <v>0</v>
      </c>
      <c r="P183" s="213"/>
    </row>
    <row r="184" spans="1:16" ht="72" hidden="1" x14ac:dyDescent="0.25">
      <c r="A184" s="36">
        <v>3292</v>
      </c>
      <c r="B184" s="57" t="s">
        <v>177</v>
      </c>
      <c r="C184" s="311">
        <f t="shared" si="27"/>
        <v>0</v>
      </c>
      <c r="D184" s="237"/>
      <c r="E184" s="60"/>
      <c r="F184" s="145">
        <f t="shared" si="31"/>
        <v>0</v>
      </c>
      <c r="G184" s="237"/>
      <c r="H184" s="238"/>
      <c r="I184" s="110">
        <f t="shared" si="32"/>
        <v>0</v>
      </c>
      <c r="J184" s="237">
        <v>0</v>
      </c>
      <c r="K184" s="238"/>
      <c r="L184" s="110">
        <f t="shared" si="33"/>
        <v>0</v>
      </c>
      <c r="M184" s="121"/>
      <c r="N184" s="60"/>
      <c r="O184" s="110">
        <f t="shared" si="34"/>
        <v>0</v>
      </c>
      <c r="P184" s="213"/>
    </row>
    <row r="185" spans="1:16" ht="72" hidden="1" x14ac:dyDescent="0.25">
      <c r="A185" s="36">
        <v>3293</v>
      </c>
      <c r="B185" s="57" t="s">
        <v>178</v>
      </c>
      <c r="C185" s="311">
        <f t="shared" si="27"/>
        <v>0</v>
      </c>
      <c r="D185" s="237"/>
      <c r="E185" s="60"/>
      <c r="F185" s="145">
        <f t="shared" si="31"/>
        <v>0</v>
      </c>
      <c r="G185" s="237"/>
      <c r="H185" s="238"/>
      <c r="I185" s="110">
        <f t="shared" si="32"/>
        <v>0</v>
      </c>
      <c r="J185" s="237">
        <v>0</v>
      </c>
      <c r="K185" s="238"/>
      <c r="L185" s="110">
        <f t="shared" si="33"/>
        <v>0</v>
      </c>
      <c r="M185" s="121"/>
      <c r="N185" s="60"/>
      <c r="O185" s="110">
        <f t="shared" si="34"/>
        <v>0</v>
      </c>
      <c r="P185" s="213"/>
    </row>
    <row r="186" spans="1:16" ht="60" hidden="1" x14ac:dyDescent="0.25">
      <c r="A186" s="122">
        <v>3294</v>
      </c>
      <c r="B186" s="57" t="s">
        <v>179</v>
      </c>
      <c r="C186" s="386">
        <f t="shared" si="27"/>
        <v>0</v>
      </c>
      <c r="D186" s="302"/>
      <c r="E186" s="123"/>
      <c r="F186" s="139">
        <f t="shared" si="31"/>
        <v>0</v>
      </c>
      <c r="G186" s="302"/>
      <c r="H186" s="303"/>
      <c r="I186" s="300">
        <f t="shared" si="32"/>
        <v>0</v>
      </c>
      <c r="J186" s="302">
        <v>0</v>
      </c>
      <c r="K186" s="303"/>
      <c r="L186" s="300">
        <f t="shared" si="33"/>
        <v>0</v>
      </c>
      <c r="M186" s="124"/>
      <c r="N186" s="123"/>
      <c r="O186" s="300">
        <f t="shared" si="34"/>
        <v>0</v>
      </c>
      <c r="P186" s="301"/>
    </row>
    <row r="187" spans="1:16" ht="48" hidden="1" x14ac:dyDescent="0.25">
      <c r="A187" s="70">
        <v>3300</v>
      </c>
      <c r="B187" s="118" t="s">
        <v>180</v>
      </c>
      <c r="C187" s="387">
        <f t="shared" si="27"/>
        <v>0</v>
      </c>
      <c r="D187" s="304">
        <f>SUM(D188:D189)</f>
        <v>0</v>
      </c>
      <c r="E187" s="126">
        <f>SUM(E188:E189)</f>
        <v>0</v>
      </c>
      <c r="F187" s="305">
        <f t="shared" si="31"/>
        <v>0</v>
      </c>
      <c r="G187" s="304">
        <f>SUM(G188:G189)</f>
        <v>0</v>
      </c>
      <c r="H187" s="306">
        <f t="shared" ref="H187" si="35">SUM(H188:H189)</f>
        <v>0</v>
      </c>
      <c r="I187" s="284">
        <f t="shared" si="32"/>
        <v>0</v>
      </c>
      <c r="J187" s="304">
        <f>SUM(J188:J189)</f>
        <v>0</v>
      </c>
      <c r="K187" s="306">
        <f t="shared" ref="K187" si="36">SUM(K188:K189)</f>
        <v>0</v>
      </c>
      <c r="L187" s="284">
        <f t="shared" si="33"/>
        <v>0</v>
      </c>
      <c r="M187" s="134">
        <f t="shared" ref="M187:N187" si="37">SUM(M188:M189)</f>
        <v>0</v>
      </c>
      <c r="N187" s="126">
        <f t="shared" si="37"/>
        <v>0</v>
      </c>
      <c r="O187" s="284">
        <f t="shared" si="34"/>
        <v>0</v>
      </c>
      <c r="P187" s="285"/>
    </row>
    <row r="188" spans="1:16" ht="48" hidden="1" x14ac:dyDescent="0.25">
      <c r="A188" s="77">
        <v>3310</v>
      </c>
      <c r="B188" s="78" t="s">
        <v>181</v>
      </c>
      <c r="C188" s="380">
        <f t="shared" si="27"/>
        <v>0</v>
      </c>
      <c r="D188" s="289"/>
      <c r="E188" s="111"/>
      <c r="F188" s="286">
        <f t="shared" si="31"/>
        <v>0</v>
      </c>
      <c r="G188" s="289"/>
      <c r="H188" s="290"/>
      <c r="I188" s="107">
        <f t="shared" si="32"/>
        <v>0</v>
      </c>
      <c r="J188" s="289">
        <v>0</v>
      </c>
      <c r="K188" s="290"/>
      <c r="L188" s="107">
        <f t="shared" si="33"/>
        <v>0</v>
      </c>
      <c r="M188" s="181"/>
      <c r="N188" s="111"/>
      <c r="O188" s="107">
        <f t="shared" si="34"/>
        <v>0</v>
      </c>
      <c r="P188" s="265"/>
    </row>
    <row r="189" spans="1:16" ht="60" hidden="1" x14ac:dyDescent="0.25">
      <c r="A189" s="32">
        <v>3320</v>
      </c>
      <c r="B189" s="52" t="s">
        <v>182</v>
      </c>
      <c r="C189" s="376">
        <f t="shared" si="27"/>
        <v>0</v>
      </c>
      <c r="D189" s="231"/>
      <c r="E189" s="55"/>
      <c r="F189" s="287">
        <f t="shared" si="31"/>
        <v>0</v>
      </c>
      <c r="G189" s="231"/>
      <c r="H189" s="232"/>
      <c r="I189" s="114">
        <f t="shared" si="32"/>
        <v>0</v>
      </c>
      <c r="J189" s="231">
        <v>0</v>
      </c>
      <c r="K189" s="232"/>
      <c r="L189" s="114">
        <f t="shared" si="33"/>
        <v>0</v>
      </c>
      <c r="M189" s="179"/>
      <c r="N189" s="55"/>
      <c r="O189" s="114">
        <f t="shared" si="34"/>
        <v>0</v>
      </c>
      <c r="P189" s="208"/>
    </row>
    <row r="190" spans="1:16" hidden="1" x14ac:dyDescent="0.25">
      <c r="A190" s="128">
        <v>4000</v>
      </c>
      <c r="B190" s="99" t="s">
        <v>183</v>
      </c>
      <c r="C190" s="385">
        <f t="shared" si="27"/>
        <v>0</v>
      </c>
      <c r="D190" s="280">
        <f>SUM(D191,D194)</f>
        <v>0</v>
      </c>
      <c r="E190" s="101">
        <f>SUM(E191,E194)</f>
        <v>0</v>
      </c>
      <c r="F190" s="281">
        <f t="shared" si="31"/>
        <v>0</v>
      </c>
      <c r="G190" s="280">
        <f>SUM(G191,G194)</f>
        <v>0</v>
      </c>
      <c r="H190" s="282">
        <f>SUM(H191,H194)</f>
        <v>0</v>
      </c>
      <c r="I190" s="102">
        <f t="shared" si="32"/>
        <v>0</v>
      </c>
      <c r="J190" s="280">
        <f>SUM(J191,J194)</f>
        <v>0</v>
      </c>
      <c r="K190" s="282">
        <f>SUM(K191,K194)</f>
        <v>0</v>
      </c>
      <c r="L190" s="102">
        <f t="shared" si="33"/>
        <v>0</v>
      </c>
      <c r="M190" s="133">
        <f>SUM(M191,M194)</f>
        <v>0</v>
      </c>
      <c r="N190" s="101">
        <f>SUM(N191,N194)</f>
        <v>0</v>
      </c>
      <c r="O190" s="102">
        <f t="shared" si="34"/>
        <v>0</v>
      </c>
      <c r="P190" s="366"/>
    </row>
    <row r="191" spans="1:16" ht="24" hidden="1" x14ac:dyDescent="0.25">
      <c r="A191" s="129">
        <v>4200</v>
      </c>
      <c r="B191" s="103" t="s">
        <v>184</v>
      </c>
      <c r="C191" s="375">
        <f t="shared" si="27"/>
        <v>0</v>
      </c>
      <c r="D191" s="227">
        <f>SUM(D192,D193)</f>
        <v>0</v>
      </c>
      <c r="E191" s="50">
        <f>SUM(E192,E193)</f>
        <v>0</v>
      </c>
      <c r="F191" s="283">
        <f t="shared" si="31"/>
        <v>0</v>
      </c>
      <c r="G191" s="227">
        <f>SUM(G192,G193)</f>
        <v>0</v>
      </c>
      <c r="H191" s="104">
        <f>SUM(H192,H193)</f>
        <v>0</v>
      </c>
      <c r="I191" s="112">
        <f t="shared" si="32"/>
        <v>0</v>
      </c>
      <c r="J191" s="227">
        <f>SUM(J192,J193)</f>
        <v>0</v>
      </c>
      <c r="K191" s="104">
        <f>SUM(K192,K193)</f>
        <v>0</v>
      </c>
      <c r="L191" s="112">
        <f t="shared" si="33"/>
        <v>0</v>
      </c>
      <c r="M191" s="119">
        <f>SUM(M192,M193)</f>
        <v>0</v>
      </c>
      <c r="N191" s="50">
        <f>SUM(N192,N193)</f>
        <v>0</v>
      </c>
      <c r="O191" s="112">
        <f t="shared" si="34"/>
        <v>0</v>
      </c>
      <c r="P191" s="225"/>
    </row>
    <row r="192" spans="1:16" ht="36" hidden="1" x14ac:dyDescent="0.25">
      <c r="A192" s="164">
        <v>4240</v>
      </c>
      <c r="B192" s="52" t="s">
        <v>185</v>
      </c>
      <c r="C192" s="376">
        <f t="shared" si="27"/>
        <v>0</v>
      </c>
      <c r="D192" s="231"/>
      <c r="E192" s="55"/>
      <c r="F192" s="287">
        <f t="shared" si="31"/>
        <v>0</v>
      </c>
      <c r="G192" s="231"/>
      <c r="H192" s="232"/>
      <c r="I192" s="114">
        <f t="shared" si="32"/>
        <v>0</v>
      </c>
      <c r="J192" s="231">
        <v>0</v>
      </c>
      <c r="K192" s="232"/>
      <c r="L192" s="114">
        <f t="shared" si="33"/>
        <v>0</v>
      </c>
      <c r="M192" s="179"/>
      <c r="N192" s="55"/>
      <c r="O192" s="114">
        <f t="shared" si="34"/>
        <v>0</v>
      </c>
      <c r="P192" s="208"/>
    </row>
    <row r="193" spans="1:16" ht="24" hidden="1" x14ac:dyDescent="0.25">
      <c r="A193" s="108">
        <v>4250</v>
      </c>
      <c r="B193" s="57" t="s">
        <v>186</v>
      </c>
      <c r="C193" s="311">
        <f t="shared" si="27"/>
        <v>0</v>
      </c>
      <c r="D193" s="237"/>
      <c r="E193" s="60"/>
      <c r="F193" s="145">
        <f t="shared" si="31"/>
        <v>0</v>
      </c>
      <c r="G193" s="237"/>
      <c r="H193" s="238"/>
      <c r="I193" s="110">
        <f t="shared" si="32"/>
        <v>0</v>
      </c>
      <c r="J193" s="237">
        <v>0</v>
      </c>
      <c r="K193" s="238"/>
      <c r="L193" s="110">
        <f t="shared" si="33"/>
        <v>0</v>
      </c>
      <c r="M193" s="121"/>
      <c r="N193" s="60"/>
      <c r="O193" s="110">
        <f t="shared" si="34"/>
        <v>0</v>
      </c>
      <c r="P193" s="213"/>
    </row>
    <row r="194" spans="1:16" hidden="1" x14ac:dyDescent="0.25">
      <c r="A194" s="44">
        <v>4300</v>
      </c>
      <c r="B194" s="103" t="s">
        <v>187</v>
      </c>
      <c r="C194" s="375">
        <f t="shared" si="27"/>
        <v>0</v>
      </c>
      <c r="D194" s="227">
        <f>SUM(D195)</f>
        <v>0</v>
      </c>
      <c r="E194" s="50">
        <f>SUM(E195)</f>
        <v>0</v>
      </c>
      <c r="F194" s="283">
        <f t="shared" si="31"/>
        <v>0</v>
      </c>
      <c r="G194" s="227">
        <f>SUM(G195)</f>
        <v>0</v>
      </c>
      <c r="H194" s="104">
        <f>SUM(H195)</f>
        <v>0</v>
      </c>
      <c r="I194" s="112">
        <f t="shared" si="32"/>
        <v>0</v>
      </c>
      <c r="J194" s="227">
        <f>SUM(J195)</f>
        <v>0</v>
      </c>
      <c r="K194" s="104">
        <f>SUM(K195)</f>
        <v>0</v>
      </c>
      <c r="L194" s="112">
        <f t="shared" si="33"/>
        <v>0</v>
      </c>
      <c r="M194" s="119">
        <f>SUM(M195)</f>
        <v>0</v>
      </c>
      <c r="N194" s="50">
        <f>SUM(N195)</f>
        <v>0</v>
      </c>
      <c r="O194" s="112">
        <f t="shared" si="34"/>
        <v>0</v>
      </c>
      <c r="P194" s="225"/>
    </row>
    <row r="195" spans="1:16" ht="24" hidden="1" x14ac:dyDescent="0.25">
      <c r="A195" s="164">
        <v>4310</v>
      </c>
      <c r="B195" s="52" t="s">
        <v>188</v>
      </c>
      <c r="C195" s="376">
        <f t="shared" si="27"/>
        <v>0</v>
      </c>
      <c r="D195" s="291">
        <f>SUM(D196:D196)</f>
        <v>0</v>
      </c>
      <c r="E195" s="113">
        <f>SUM(E196:E196)</f>
        <v>0</v>
      </c>
      <c r="F195" s="287">
        <f t="shared" si="31"/>
        <v>0</v>
      </c>
      <c r="G195" s="291">
        <f>SUM(G196:G196)</f>
        <v>0</v>
      </c>
      <c r="H195" s="292">
        <f>SUM(H196:H196)</f>
        <v>0</v>
      </c>
      <c r="I195" s="114">
        <f t="shared" si="32"/>
        <v>0</v>
      </c>
      <c r="J195" s="291">
        <f>SUM(J196:J196)</f>
        <v>0</v>
      </c>
      <c r="K195" s="292">
        <f>SUM(K196:K196)</f>
        <v>0</v>
      </c>
      <c r="L195" s="114">
        <f t="shared" si="33"/>
        <v>0</v>
      </c>
      <c r="M195" s="135">
        <f>SUM(M196:M196)</f>
        <v>0</v>
      </c>
      <c r="N195" s="113">
        <f>SUM(N196:N196)</f>
        <v>0</v>
      </c>
      <c r="O195" s="114">
        <f t="shared" si="34"/>
        <v>0</v>
      </c>
      <c r="P195" s="208"/>
    </row>
    <row r="196" spans="1:16" ht="36" hidden="1" x14ac:dyDescent="0.25">
      <c r="A196" s="36">
        <v>4311</v>
      </c>
      <c r="B196" s="57" t="s">
        <v>189</v>
      </c>
      <c r="C196" s="311">
        <f t="shared" si="27"/>
        <v>0</v>
      </c>
      <c r="D196" s="237"/>
      <c r="E196" s="60"/>
      <c r="F196" s="145">
        <f t="shared" si="31"/>
        <v>0</v>
      </c>
      <c r="G196" s="237"/>
      <c r="H196" s="238"/>
      <c r="I196" s="110">
        <f t="shared" si="32"/>
        <v>0</v>
      </c>
      <c r="J196" s="237">
        <v>0</v>
      </c>
      <c r="K196" s="238"/>
      <c r="L196" s="110">
        <f t="shared" si="33"/>
        <v>0</v>
      </c>
      <c r="M196" s="121"/>
      <c r="N196" s="60"/>
      <c r="O196" s="110">
        <f t="shared" si="34"/>
        <v>0</v>
      </c>
      <c r="P196" s="213"/>
    </row>
    <row r="197" spans="1:16" s="20" customFormat="1" ht="24" x14ac:dyDescent="0.25">
      <c r="A197" s="130"/>
      <c r="B197" s="17" t="s">
        <v>190</v>
      </c>
      <c r="C197" s="384">
        <f t="shared" si="27"/>
        <v>80000</v>
      </c>
      <c r="D197" s="276">
        <f>SUM(D198,D233,D271)</f>
        <v>80000</v>
      </c>
      <c r="E197" s="97">
        <f>SUM(E198,E233,E271)</f>
        <v>0</v>
      </c>
      <c r="F197" s="277">
        <f t="shared" si="31"/>
        <v>80000</v>
      </c>
      <c r="G197" s="276">
        <f>SUM(G198,G233,G271)</f>
        <v>0</v>
      </c>
      <c r="H197" s="278">
        <f>SUM(H198,H233,H271)</f>
        <v>0</v>
      </c>
      <c r="I197" s="98">
        <f t="shared" si="32"/>
        <v>0</v>
      </c>
      <c r="J197" s="276">
        <f>SUM(J198,J233,J271)</f>
        <v>0</v>
      </c>
      <c r="K197" s="278">
        <f>SUM(K198,K233,K271)</f>
        <v>0</v>
      </c>
      <c r="L197" s="98">
        <f t="shared" si="33"/>
        <v>0</v>
      </c>
      <c r="M197" s="307">
        <f>SUM(M198,M233,M271)</f>
        <v>0</v>
      </c>
      <c r="N197" s="308">
        <f>SUM(N198,N233,N271)</f>
        <v>0</v>
      </c>
      <c r="O197" s="309">
        <f t="shared" si="34"/>
        <v>0</v>
      </c>
      <c r="P197" s="310"/>
    </row>
    <row r="198" spans="1:16" x14ac:dyDescent="0.25">
      <c r="A198" s="99">
        <v>5000</v>
      </c>
      <c r="B198" s="99" t="s">
        <v>191</v>
      </c>
      <c r="C198" s="385">
        <f>F198+I198+L198+O198</f>
        <v>80000</v>
      </c>
      <c r="D198" s="280">
        <f>D199+D207</f>
        <v>80000</v>
      </c>
      <c r="E198" s="101">
        <f>E199+E207</f>
        <v>0</v>
      </c>
      <c r="F198" s="281">
        <f t="shared" si="31"/>
        <v>80000</v>
      </c>
      <c r="G198" s="280">
        <f>G199+G207</f>
        <v>0</v>
      </c>
      <c r="H198" s="282">
        <f>H199+H207</f>
        <v>0</v>
      </c>
      <c r="I198" s="102">
        <f t="shared" si="32"/>
        <v>0</v>
      </c>
      <c r="J198" s="280">
        <f>J199+J207</f>
        <v>0</v>
      </c>
      <c r="K198" s="282">
        <f>K199+K207</f>
        <v>0</v>
      </c>
      <c r="L198" s="102">
        <f t="shared" si="33"/>
        <v>0</v>
      </c>
      <c r="M198" s="133">
        <f>M199+M207</f>
        <v>0</v>
      </c>
      <c r="N198" s="101">
        <f>N199+N207</f>
        <v>0</v>
      </c>
      <c r="O198" s="102">
        <f t="shared" si="34"/>
        <v>0</v>
      </c>
      <c r="P198" s="366"/>
    </row>
    <row r="199" spans="1:16" hidden="1" x14ac:dyDescent="0.25">
      <c r="A199" s="44">
        <v>5100</v>
      </c>
      <c r="B199" s="103" t="s">
        <v>192</v>
      </c>
      <c r="C199" s="375">
        <f t="shared" si="27"/>
        <v>0</v>
      </c>
      <c r="D199" s="227">
        <f>D200+D201+D204+D205+D206</f>
        <v>0</v>
      </c>
      <c r="E199" s="50">
        <f>E200+E201+E204+E205+E206</f>
        <v>0</v>
      </c>
      <c r="F199" s="283">
        <f t="shared" si="31"/>
        <v>0</v>
      </c>
      <c r="G199" s="227">
        <f>G200+G201+G204+G205+G206</f>
        <v>0</v>
      </c>
      <c r="H199" s="104">
        <f>H200+H201+H204+H205+H206</f>
        <v>0</v>
      </c>
      <c r="I199" s="112">
        <f t="shared" si="32"/>
        <v>0</v>
      </c>
      <c r="J199" s="227">
        <f>J200+J201+J204+J205+J206</f>
        <v>0</v>
      </c>
      <c r="K199" s="104">
        <f>K200+K201+K204+K205+K206</f>
        <v>0</v>
      </c>
      <c r="L199" s="112">
        <f t="shared" si="33"/>
        <v>0</v>
      </c>
      <c r="M199" s="119">
        <f>M200+M201+M204+M205+M206</f>
        <v>0</v>
      </c>
      <c r="N199" s="50">
        <f>N200+N201+N204+N205+N206</f>
        <v>0</v>
      </c>
      <c r="O199" s="112">
        <f t="shared" si="34"/>
        <v>0</v>
      </c>
      <c r="P199" s="225"/>
    </row>
    <row r="200" spans="1:16" hidden="1" x14ac:dyDescent="0.25">
      <c r="A200" s="164">
        <v>5110</v>
      </c>
      <c r="B200" s="52" t="s">
        <v>193</v>
      </c>
      <c r="C200" s="376">
        <f t="shared" si="27"/>
        <v>0</v>
      </c>
      <c r="D200" s="231"/>
      <c r="E200" s="55"/>
      <c r="F200" s="287">
        <f t="shared" si="31"/>
        <v>0</v>
      </c>
      <c r="G200" s="231"/>
      <c r="H200" s="232"/>
      <c r="I200" s="114">
        <f t="shared" si="32"/>
        <v>0</v>
      </c>
      <c r="J200" s="231">
        <v>0</v>
      </c>
      <c r="K200" s="232"/>
      <c r="L200" s="114">
        <f t="shared" si="33"/>
        <v>0</v>
      </c>
      <c r="M200" s="179"/>
      <c r="N200" s="55"/>
      <c r="O200" s="114">
        <f t="shared" si="34"/>
        <v>0</v>
      </c>
      <c r="P200" s="208"/>
    </row>
    <row r="201" spans="1:16" ht="24" hidden="1" x14ac:dyDescent="0.25">
      <c r="A201" s="108">
        <v>5120</v>
      </c>
      <c r="B201" s="57" t="s">
        <v>194</v>
      </c>
      <c r="C201" s="311">
        <f t="shared" si="27"/>
        <v>0</v>
      </c>
      <c r="D201" s="288">
        <f>D202+D203</f>
        <v>0</v>
      </c>
      <c r="E201" s="109">
        <f>E202+E203</f>
        <v>0</v>
      </c>
      <c r="F201" s="145">
        <f t="shared" si="31"/>
        <v>0</v>
      </c>
      <c r="G201" s="288">
        <f>G202+G203</f>
        <v>0</v>
      </c>
      <c r="H201" s="115">
        <f>H202+H203</f>
        <v>0</v>
      </c>
      <c r="I201" s="110">
        <f t="shared" si="32"/>
        <v>0</v>
      </c>
      <c r="J201" s="288">
        <f>J202+J203</f>
        <v>0</v>
      </c>
      <c r="K201" s="115">
        <f>K202+K203</f>
        <v>0</v>
      </c>
      <c r="L201" s="110">
        <f t="shared" si="33"/>
        <v>0</v>
      </c>
      <c r="M201" s="131">
        <f>M202+M203</f>
        <v>0</v>
      </c>
      <c r="N201" s="109">
        <f>N202+N203</f>
        <v>0</v>
      </c>
      <c r="O201" s="110">
        <f t="shared" si="34"/>
        <v>0</v>
      </c>
      <c r="P201" s="213"/>
    </row>
    <row r="202" spans="1:16" hidden="1" x14ac:dyDescent="0.25">
      <c r="A202" s="36">
        <v>5121</v>
      </c>
      <c r="B202" s="57" t="s">
        <v>195</v>
      </c>
      <c r="C202" s="311">
        <f t="shared" si="27"/>
        <v>0</v>
      </c>
      <c r="D202" s="237"/>
      <c r="E202" s="60"/>
      <c r="F202" s="145">
        <f t="shared" si="31"/>
        <v>0</v>
      </c>
      <c r="G202" s="237"/>
      <c r="H202" s="238"/>
      <c r="I202" s="110">
        <f t="shared" si="32"/>
        <v>0</v>
      </c>
      <c r="J202" s="237">
        <v>0</v>
      </c>
      <c r="K202" s="238"/>
      <c r="L202" s="110">
        <f t="shared" si="33"/>
        <v>0</v>
      </c>
      <c r="M202" s="121"/>
      <c r="N202" s="60"/>
      <c r="O202" s="110">
        <f t="shared" si="34"/>
        <v>0</v>
      </c>
      <c r="P202" s="213"/>
    </row>
    <row r="203" spans="1:16" ht="24" hidden="1" x14ac:dyDescent="0.25">
      <c r="A203" s="36">
        <v>5129</v>
      </c>
      <c r="B203" s="57" t="s">
        <v>196</v>
      </c>
      <c r="C203" s="311">
        <f t="shared" si="27"/>
        <v>0</v>
      </c>
      <c r="D203" s="237"/>
      <c r="E203" s="60"/>
      <c r="F203" s="145">
        <f t="shared" si="31"/>
        <v>0</v>
      </c>
      <c r="G203" s="237"/>
      <c r="H203" s="238"/>
      <c r="I203" s="110">
        <f t="shared" si="32"/>
        <v>0</v>
      </c>
      <c r="J203" s="237">
        <v>0</v>
      </c>
      <c r="K203" s="238"/>
      <c r="L203" s="110">
        <f t="shared" si="33"/>
        <v>0</v>
      </c>
      <c r="M203" s="121"/>
      <c r="N203" s="60"/>
      <c r="O203" s="110">
        <f t="shared" si="34"/>
        <v>0</v>
      </c>
      <c r="P203" s="213"/>
    </row>
    <row r="204" spans="1:16" hidden="1" x14ac:dyDescent="0.25">
      <c r="A204" s="108">
        <v>5130</v>
      </c>
      <c r="B204" s="57" t="s">
        <v>197</v>
      </c>
      <c r="C204" s="311">
        <f t="shared" si="27"/>
        <v>0</v>
      </c>
      <c r="D204" s="237"/>
      <c r="E204" s="60"/>
      <c r="F204" s="145">
        <f t="shared" si="31"/>
        <v>0</v>
      </c>
      <c r="G204" s="237"/>
      <c r="H204" s="238"/>
      <c r="I204" s="110">
        <f t="shared" si="32"/>
        <v>0</v>
      </c>
      <c r="J204" s="237">
        <v>0</v>
      </c>
      <c r="K204" s="238"/>
      <c r="L204" s="110">
        <f t="shared" si="33"/>
        <v>0</v>
      </c>
      <c r="M204" s="121"/>
      <c r="N204" s="60"/>
      <c r="O204" s="110">
        <f t="shared" si="34"/>
        <v>0</v>
      </c>
      <c r="P204" s="213"/>
    </row>
    <row r="205" spans="1:16" hidden="1" x14ac:dyDescent="0.25">
      <c r="A205" s="108">
        <v>5140</v>
      </c>
      <c r="B205" s="57" t="s">
        <v>198</v>
      </c>
      <c r="C205" s="311">
        <f t="shared" si="27"/>
        <v>0</v>
      </c>
      <c r="D205" s="237"/>
      <c r="E205" s="60"/>
      <c r="F205" s="145">
        <f t="shared" si="31"/>
        <v>0</v>
      </c>
      <c r="G205" s="237"/>
      <c r="H205" s="238"/>
      <c r="I205" s="110">
        <f t="shared" si="32"/>
        <v>0</v>
      </c>
      <c r="J205" s="237">
        <v>0</v>
      </c>
      <c r="K205" s="238"/>
      <c r="L205" s="110">
        <f t="shared" si="33"/>
        <v>0</v>
      </c>
      <c r="M205" s="121"/>
      <c r="N205" s="60"/>
      <c r="O205" s="110">
        <f t="shared" si="34"/>
        <v>0</v>
      </c>
      <c r="P205" s="213"/>
    </row>
    <row r="206" spans="1:16" ht="24" hidden="1" x14ac:dyDescent="0.25">
      <c r="A206" s="108">
        <v>5170</v>
      </c>
      <c r="B206" s="57" t="s">
        <v>199</v>
      </c>
      <c r="C206" s="311">
        <f t="shared" si="27"/>
        <v>0</v>
      </c>
      <c r="D206" s="237"/>
      <c r="E206" s="60"/>
      <c r="F206" s="145">
        <f t="shared" si="31"/>
        <v>0</v>
      </c>
      <c r="G206" s="237"/>
      <c r="H206" s="238"/>
      <c r="I206" s="110">
        <f t="shared" si="32"/>
        <v>0</v>
      </c>
      <c r="J206" s="237">
        <v>0</v>
      </c>
      <c r="K206" s="238"/>
      <c r="L206" s="110">
        <f t="shared" si="33"/>
        <v>0</v>
      </c>
      <c r="M206" s="121"/>
      <c r="N206" s="60"/>
      <c r="O206" s="110">
        <f t="shared" si="34"/>
        <v>0</v>
      </c>
      <c r="P206" s="213"/>
    </row>
    <row r="207" spans="1:16" x14ac:dyDescent="0.25">
      <c r="A207" s="44">
        <v>5200</v>
      </c>
      <c r="B207" s="103" t="s">
        <v>200</v>
      </c>
      <c r="C207" s="375">
        <f t="shared" si="27"/>
        <v>80000</v>
      </c>
      <c r="D207" s="227">
        <f>D208+D218+D219+D228+D229+D230+D232</f>
        <v>80000</v>
      </c>
      <c r="E207" s="50">
        <f>E208+E218+E219+E228+E229+E230+E232</f>
        <v>0</v>
      </c>
      <c r="F207" s="283">
        <f t="shared" si="31"/>
        <v>80000</v>
      </c>
      <c r="G207" s="227">
        <f>G208+G218+G219+G228+G229+G230+G232</f>
        <v>0</v>
      </c>
      <c r="H207" s="104">
        <f>H208+H218+H219+H228+H229+H230+H232</f>
        <v>0</v>
      </c>
      <c r="I207" s="112">
        <f t="shared" si="32"/>
        <v>0</v>
      </c>
      <c r="J207" s="227">
        <f>J208+J218+J219+J228+J229+J230+J232</f>
        <v>0</v>
      </c>
      <c r="K207" s="104">
        <f>K208+K218+K219+K228+K229+K230+K232</f>
        <v>0</v>
      </c>
      <c r="L207" s="112">
        <f t="shared" si="33"/>
        <v>0</v>
      </c>
      <c r="M207" s="119">
        <f>M208+M218+M219+M228+M229+M230+M232</f>
        <v>0</v>
      </c>
      <c r="N207" s="50">
        <f>N208+N218+N219+N228+N229+N230+N232</f>
        <v>0</v>
      </c>
      <c r="O207" s="112">
        <f t="shared" si="34"/>
        <v>0</v>
      </c>
      <c r="P207" s="225"/>
    </row>
    <row r="208" spans="1:16" hidden="1" x14ac:dyDescent="0.25">
      <c r="A208" s="105">
        <v>5210</v>
      </c>
      <c r="B208" s="78" t="s">
        <v>201</v>
      </c>
      <c r="C208" s="380">
        <f t="shared" si="27"/>
        <v>0</v>
      </c>
      <c r="D208" s="127">
        <f>SUM(D209:D217)</f>
        <v>0</v>
      </c>
      <c r="E208" s="106">
        <f>SUM(E209:E217)</f>
        <v>0</v>
      </c>
      <c r="F208" s="286">
        <f t="shared" si="31"/>
        <v>0</v>
      </c>
      <c r="G208" s="127">
        <f>SUM(G209:G217)</f>
        <v>0</v>
      </c>
      <c r="H208" s="172">
        <f>SUM(H209:H217)</f>
        <v>0</v>
      </c>
      <c r="I208" s="107">
        <f t="shared" si="32"/>
        <v>0</v>
      </c>
      <c r="J208" s="127">
        <f>SUM(J209:J217)</f>
        <v>0</v>
      </c>
      <c r="K208" s="172">
        <f>SUM(K209:K217)</f>
        <v>0</v>
      </c>
      <c r="L208" s="107">
        <f t="shared" si="33"/>
        <v>0</v>
      </c>
      <c r="M208" s="132">
        <f>SUM(M209:M217)</f>
        <v>0</v>
      </c>
      <c r="N208" s="106">
        <f>SUM(N209:N217)</f>
        <v>0</v>
      </c>
      <c r="O208" s="107">
        <f t="shared" si="34"/>
        <v>0</v>
      </c>
      <c r="P208" s="265"/>
    </row>
    <row r="209" spans="1:16" hidden="1" x14ac:dyDescent="0.25">
      <c r="A209" s="32">
        <v>5211</v>
      </c>
      <c r="B209" s="52" t="s">
        <v>202</v>
      </c>
      <c r="C209" s="311">
        <f t="shared" si="27"/>
        <v>0</v>
      </c>
      <c r="D209" s="231"/>
      <c r="E209" s="55"/>
      <c r="F209" s="287">
        <f t="shared" si="31"/>
        <v>0</v>
      </c>
      <c r="G209" s="231"/>
      <c r="H209" s="232"/>
      <c r="I209" s="114">
        <f t="shared" si="32"/>
        <v>0</v>
      </c>
      <c r="J209" s="231">
        <v>0</v>
      </c>
      <c r="K209" s="232"/>
      <c r="L209" s="114">
        <f t="shared" si="33"/>
        <v>0</v>
      </c>
      <c r="M209" s="179"/>
      <c r="N209" s="55"/>
      <c r="O209" s="114">
        <f t="shared" si="34"/>
        <v>0</v>
      </c>
      <c r="P209" s="208"/>
    </row>
    <row r="210" spans="1:16" hidden="1" x14ac:dyDescent="0.25">
      <c r="A210" s="36">
        <v>5212</v>
      </c>
      <c r="B210" s="57" t="s">
        <v>203</v>
      </c>
      <c r="C210" s="311">
        <f t="shared" si="27"/>
        <v>0</v>
      </c>
      <c r="D210" s="237"/>
      <c r="E210" s="60"/>
      <c r="F210" s="145">
        <f t="shared" si="31"/>
        <v>0</v>
      </c>
      <c r="G210" s="237"/>
      <c r="H210" s="238"/>
      <c r="I210" s="110">
        <f t="shared" si="32"/>
        <v>0</v>
      </c>
      <c r="J210" s="237">
        <v>0</v>
      </c>
      <c r="K210" s="238"/>
      <c r="L210" s="110">
        <f t="shared" si="33"/>
        <v>0</v>
      </c>
      <c r="M210" s="121"/>
      <c r="N210" s="60"/>
      <c r="O210" s="110">
        <f t="shared" si="34"/>
        <v>0</v>
      </c>
      <c r="P210" s="213"/>
    </row>
    <row r="211" spans="1:16" hidden="1" x14ac:dyDescent="0.25">
      <c r="A211" s="36">
        <v>5213</v>
      </c>
      <c r="B211" s="57" t="s">
        <v>204</v>
      </c>
      <c r="C211" s="311">
        <f t="shared" si="27"/>
        <v>0</v>
      </c>
      <c r="D211" s="237"/>
      <c r="E211" s="60"/>
      <c r="F211" s="145">
        <f t="shared" si="31"/>
        <v>0</v>
      </c>
      <c r="G211" s="237"/>
      <c r="H211" s="238"/>
      <c r="I211" s="110">
        <f t="shared" si="32"/>
        <v>0</v>
      </c>
      <c r="J211" s="237">
        <v>0</v>
      </c>
      <c r="K211" s="238"/>
      <c r="L211" s="110">
        <f t="shared" si="33"/>
        <v>0</v>
      </c>
      <c r="M211" s="121"/>
      <c r="N211" s="60"/>
      <c r="O211" s="110">
        <f t="shared" si="34"/>
        <v>0</v>
      </c>
      <c r="P211" s="213"/>
    </row>
    <row r="212" spans="1:16" hidden="1" x14ac:dyDescent="0.25">
      <c r="A212" s="36">
        <v>5214</v>
      </c>
      <c r="B212" s="57" t="s">
        <v>205</v>
      </c>
      <c r="C212" s="311">
        <f t="shared" si="27"/>
        <v>0</v>
      </c>
      <c r="D212" s="237"/>
      <c r="E212" s="60"/>
      <c r="F212" s="145">
        <f t="shared" si="31"/>
        <v>0</v>
      </c>
      <c r="G212" s="237"/>
      <c r="H212" s="238"/>
      <c r="I212" s="110">
        <f t="shared" si="32"/>
        <v>0</v>
      </c>
      <c r="J212" s="237">
        <v>0</v>
      </c>
      <c r="K212" s="238"/>
      <c r="L212" s="110">
        <f t="shared" si="33"/>
        <v>0</v>
      </c>
      <c r="M212" s="121"/>
      <c r="N212" s="60"/>
      <c r="O212" s="110">
        <f t="shared" si="34"/>
        <v>0</v>
      </c>
      <c r="P212" s="213"/>
    </row>
    <row r="213" spans="1:16" hidden="1" x14ac:dyDescent="0.25">
      <c r="A213" s="36">
        <v>5215</v>
      </c>
      <c r="B213" s="57" t="s">
        <v>206</v>
      </c>
      <c r="C213" s="311">
        <f t="shared" si="27"/>
        <v>0</v>
      </c>
      <c r="D213" s="237"/>
      <c r="E213" s="60"/>
      <c r="F213" s="145">
        <f t="shared" si="31"/>
        <v>0</v>
      </c>
      <c r="G213" s="237"/>
      <c r="H213" s="238"/>
      <c r="I213" s="110">
        <f t="shared" si="32"/>
        <v>0</v>
      </c>
      <c r="J213" s="237">
        <v>0</v>
      </c>
      <c r="K213" s="238"/>
      <c r="L213" s="110">
        <f t="shared" si="33"/>
        <v>0</v>
      </c>
      <c r="M213" s="121"/>
      <c r="N213" s="60"/>
      <c r="O213" s="110">
        <f t="shared" si="34"/>
        <v>0</v>
      </c>
      <c r="P213" s="213"/>
    </row>
    <row r="214" spans="1:16" ht="24" hidden="1" x14ac:dyDescent="0.25">
      <c r="A214" s="36">
        <v>5216</v>
      </c>
      <c r="B214" s="57" t="s">
        <v>207</v>
      </c>
      <c r="C214" s="311">
        <f t="shared" si="27"/>
        <v>0</v>
      </c>
      <c r="D214" s="237"/>
      <c r="E214" s="60"/>
      <c r="F214" s="145">
        <f t="shared" si="31"/>
        <v>0</v>
      </c>
      <c r="G214" s="237"/>
      <c r="H214" s="238"/>
      <c r="I214" s="110">
        <f t="shared" si="32"/>
        <v>0</v>
      </c>
      <c r="J214" s="237">
        <v>0</v>
      </c>
      <c r="K214" s="238"/>
      <c r="L214" s="110">
        <f t="shared" si="33"/>
        <v>0</v>
      </c>
      <c r="M214" s="121"/>
      <c r="N214" s="60"/>
      <c r="O214" s="110">
        <f t="shared" si="34"/>
        <v>0</v>
      </c>
      <c r="P214" s="213"/>
    </row>
    <row r="215" spans="1:16" hidden="1" x14ac:dyDescent="0.25">
      <c r="A215" s="36">
        <v>5217</v>
      </c>
      <c r="B215" s="57" t="s">
        <v>208</v>
      </c>
      <c r="C215" s="311">
        <f t="shared" si="27"/>
        <v>0</v>
      </c>
      <c r="D215" s="237"/>
      <c r="E215" s="60"/>
      <c r="F215" s="145">
        <f t="shared" si="31"/>
        <v>0</v>
      </c>
      <c r="G215" s="237"/>
      <c r="H215" s="238"/>
      <c r="I215" s="110">
        <f t="shared" si="32"/>
        <v>0</v>
      </c>
      <c r="J215" s="237">
        <v>0</v>
      </c>
      <c r="K215" s="238"/>
      <c r="L215" s="110">
        <f t="shared" si="33"/>
        <v>0</v>
      </c>
      <c r="M215" s="121"/>
      <c r="N215" s="60"/>
      <c r="O215" s="110">
        <f t="shared" si="34"/>
        <v>0</v>
      </c>
      <c r="P215" s="213"/>
    </row>
    <row r="216" spans="1:16" hidden="1" x14ac:dyDescent="0.25">
      <c r="A216" s="36">
        <v>5218</v>
      </c>
      <c r="B216" s="57" t="s">
        <v>209</v>
      </c>
      <c r="C216" s="311">
        <f t="shared" si="27"/>
        <v>0</v>
      </c>
      <c r="D216" s="237"/>
      <c r="E216" s="60"/>
      <c r="F216" s="145">
        <f t="shared" si="31"/>
        <v>0</v>
      </c>
      <c r="G216" s="237"/>
      <c r="H216" s="238"/>
      <c r="I216" s="110">
        <f t="shared" si="32"/>
        <v>0</v>
      </c>
      <c r="J216" s="237">
        <v>0</v>
      </c>
      <c r="K216" s="238"/>
      <c r="L216" s="110">
        <f t="shared" si="33"/>
        <v>0</v>
      </c>
      <c r="M216" s="121"/>
      <c r="N216" s="60"/>
      <c r="O216" s="110">
        <f t="shared" si="34"/>
        <v>0</v>
      </c>
      <c r="P216" s="213"/>
    </row>
    <row r="217" spans="1:16" hidden="1" x14ac:dyDescent="0.25">
      <c r="A217" s="36">
        <v>5219</v>
      </c>
      <c r="B217" s="57" t="s">
        <v>210</v>
      </c>
      <c r="C217" s="311">
        <f t="shared" si="27"/>
        <v>0</v>
      </c>
      <c r="D217" s="237"/>
      <c r="E217" s="60"/>
      <c r="F217" s="145">
        <f t="shared" si="31"/>
        <v>0</v>
      </c>
      <c r="G217" s="237"/>
      <c r="H217" s="238"/>
      <c r="I217" s="110">
        <f t="shared" si="32"/>
        <v>0</v>
      </c>
      <c r="J217" s="237">
        <v>0</v>
      </c>
      <c r="K217" s="238"/>
      <c r="L217" s="110">
        <f t="shared" si="33"/>
        <v>0</v>
      </c>
      <c r="M217" s="121"/>
      <c r="N217" s="60"/>
      <c r="O217" s="110">
        <f t="shared" si="34"/>
        <v>0</v>
      </c>
      <c r="P217" s="213"/>
    </row>
    <row r="218" spans="1:16" hidden="1" x14ac:dyDescent="0.25">
      <c r="A218" s="108">
        <v>5220</v>
      </c>
      <c r="B218" s="57" t="s">
        <v>211</v>
      </c>
      <c r="C218" s="311">
        <f t="shared" si="27"/>
        <v>0</v>
      </c>
      <c r="D218" s="237"/>
      <c r="E218" s="60"/>
      <c r="F218" s="145">
        <f t="shared" si="31"/>
        <v>0</v>
      </c>
      <c r="G218" s="237"/>
      <c r="H218" s="238"/>
      <c r="I218" s="110">
        <f t="shared" si="32"/>
        <v>0</v>
      </c>
      <c r="J218" s="237">
        <v>0</v>
      </c>
      <c r="K218" s="238"/>
      <c r="L218" s="110">
        <f t="shared" si="33"/>
        <v>0</v>
      </c>
      <c r="M218" s="121"/>
      <c r="N218" s="60"/>
      <c r="O218" s="110">
        <f t="shared" si="34"/>
        <v>0</v>
      </c>
      <c r="P218" s="213"/>
    </row>
    <row r="219" spans="1:16" x14ac:dyDescent="0.25">
      <c r="A219" s="108">
        <v>5230</v>
      </c>
      <c r="B219" s="57" t="s">
        <v>212</v>
      </c>
      <c r="C219" s="311">
        <f t="shared" si="27"/>
        <v>30000</v>
      </c>
      <c r="D219" s="288">
        <f>SUM(D220:D227)</f>
        <v>30000</v>
      </c>
      <c r="E219" s="109">
        <f>SUM(E220:E227)</f>
        <v>0</v>
      </c>
      <c r="F219" s="145">
        <f t="shared" si="31"/>
        <v>30000</v>
      </c>
      <c r="G219" s="288">
        <f>SUM(G220:G227)</f>
        <v>0</v>
      </c>
      <c r="H219" s="115">
        <f>SUM(H220:H227)</f>
        <v>0</v>
      </c>
      <c r="I219" s="110">
        <f t="shared" si="32"/>
        <v>0</v>
      </c>
      <c r="J219" s="288">
        <f>SUM(J220:J227)</f>
        <v>0</v>
      </c>
      <c r="K219" s="115">
        <f>SUM(K220:K227)</f>
        <v>0</v>
      </c>
      <c r="L219" s="110">
        <f t="shared" si="33"/>
        <v>0</v>
      </c>
      <c r="M219" s="131">
        <f>SUM(M220:M227)</f>
        <v>0</v>
      </c>
      <c r="N219" s="109">
        <f>SUM(N220:N227)</f>
        <v>0</v>
      </c>
      <c r="O219" s="110">
        <f t="shared" si="34"/>
        <v>0</v>
      </c>
      <c r="P219" s="213"/>
    </row>
    <row r="220" spans="1:16" hidden="1" x14ac:dyDescent="0.25">
      <c r="A220" s="36">
        <v>5231</v>
      </c>
      <c r="B220" s="57" t="s">
        <v>213</v>
      </c>
      <c r="C220" s="311">
        <f t="shared" si="27"/>
        <v>0</v>
      </c>
      <c r="D220" s="237"/>
      <c r="E220" s="60"/>
      <c r="F220" s="145">
        <f t="shared" si="31"/>
        <v>0</v>
      </c>
      <c r="G220" s="237"/>
      <c r="H220" s="238"/>
      <c r="I220" s="110">
        <f t="shared" si="32"/>
        <v>0</v>
      </c>
      <c r="J220" s="237">
        <v>0</v>
      </c>
      <c r="K220" s="238"/>
      <c r="L220" s="110">
        <f t="shared" si="33"/>
        <v>0</v>
      </c>
      <c r="M220" s="121"/>
      <c r="N220" s="60"/>
      <c r="O220" s="110">
        <f t="shared" si="34"/>
        <v>0</v>
      </c>
      <c r="P220" s="213"/>
    </row>
    <row r="221" spans="1:16" hidden="1" x14ac:dyDescent="0.25">
      <c r="A221" s="36">
        <v>5232</v>
      </c>
      <c r="B221" s="57" t="s">
        <v>214</v>
      </c>
      <c r="C221" s="311">
        <f t="shared" si="27"/>
        <v>0</v>
      </c>
      <c r="D221" s="237"/>
      <c r="E221" s="60"/>
      <c r="F221" s="145">
        <f t="shared" si="31"/>
        <v>0</v>
      </c>
      <c r="G221" s="237"/>
      <c r="H221" s="238"/>
      <c r="I221" s="110">
        <f t="shared" si="32"/>
        <v>0</v>
      </c>
      <c r="J221" s="237">
        <v>0</v>
      </c>
      <c r="K221" s="238"/>
      <c r="L221" s="110">
        <f t="shared" si="33"/>
        <v>0</v>
      </c>
      <c r="M221" s="121"/>
      <c r="N221" s="60"/>
      <c r="O221" s="110">
        <f t="shared" si="34"/>
        <v>0</v>
      </c>
      <c r="P221" s="213"/>
    </row>
    <row r="222" spans="1:16" hidden="1" x14ac:dyDescent="0.25">
      <c r="A222" s="36">
        <v>5233</v>
      </c>
      <c r="B222" s="57" t="s">
        <v>215</v>
      </c>
      <c r="C222" s="311">
        <f t="shared" si="27"/>
        <v>0</v>
      </c>
      <c r="D222" s="237"/>
      <c r="E222" s="60"/>
      <c r="F222" s="145">
        <f t="shared" si="31"/>
        <v>0</v>
      </c>
      <c r="G222" s="237"/>
      <c r="H222" s="238"/>
      <c r="I222" s="110">
        <f t="shared" si="32"/>
        <v>0</v>
      </c>
      <c r="J222" s="237">
        <v>0</v>
      </c>
      <c r="K222" s="238"/>
      <c r="L222" s="110">
        <f t="shared" si="33"/>
        <v>0</v>
      </c>
      <c r="M222" s="121"/>
      <c r="N222" s="60"/>
      <c r="O222" s="110">
        <f t="shared" si="34"/>
        <v>0</v>
      </c>
      <c r="P222" s="213"/>
    </row>
    <row r="223" spans="1:16" ht="24" hidden="1" x14ac:dyDescent="0.25">
      <c r="A223" s="36">
        <v>5234</v>
      </c>
      <c r="B223" s="57" t="s">
        <v>216</v>
      </c>
      <c r="C223" s="311">
        <f t="shared" si="27"/>
        <v>0</v>
      </c>
      <c r="D223" s="237"/>
      <c r="E223" s="60"/>
      <c r="F223" s="145">
        <f t="shared" si="31"/>
        <v>0</v>
      </c>
      <c r="G223" s="237"/>
      <c r="H223" s="238"/>
      <c r="I223" s="110">
        <f t="shared" si="32"/>
        <v>0</v>
      </c>
      <c r="J223" s="237">
        <v>0</v>
      </c>
      <c r="K223" s="238"/>
      <c r="L223" s="110">
        <f t="shared" si="33"/>
        <v>0</v>
      </c>
      <c r="M223" s="121"/>
      <c r="N223" s="60"/>
      <c r="O223" s="110">
        <f t="shared" si="34"/>
        <v>0</v>
      </c>
      <c r="P223" s="213"/>
    </row>
    <row r="224" spans="1:16" hidden="1" x14ac:dyDescent="0.25">
      <c r="A224" s="36">
        <v>5236</v>
      </c>
      <c r="B224" s="57" t="s">
        <v>217</v>
      </c>
      <c r="C224" s="311">
        <f t="shared" si="27"/>
        <v>0</v>
      </c>
      <c r="D224" s="237"/>
      <c r="E224" s="60"/>
      <c r="F224" s="145">
        <f t="shared" si="31"/>
        <v>0</v>
      </c>
      <c r="G224" s="237"/>
      <c r="H224" s="238"/>
      <c r="I224" s="110">
        <f t="shared" si="32"/>
        <v>0</v>
      </c>
      <c r="J224" s="237">
        <v>0</v>
      </c>
      <c r="K224" s="238"/>
      <c r="L224" s="110">
        <f t="shared" si="33"/>
        <v>0</v>
      </c>
      <c r="M224" s="121"/>
      <c r="N224" s="60"/>
      <c r="O224" s="110">
        <f t="shared" si="34"/>
        <v>0</v>
      </c>
      <c r="P224" s="213"/>
    </row>
    <row r="225" spans="1:16" hidden="1" x14ac:dyDescent="0.25">
      <c r="A225" s="36">
        <v>5237</v>
      </c>
      <c r="B225" s="57" t="s">
        <v>218</v>
      </c>
      <c r="C225" s="311">
        <f t="shared" si="27"/>
        <v>0</v>
      </c>
      <c r="D225" s="237"/>
      <c r="E225" s="60"/>
      <c r="F225" s="145">
        <f t="shared" si="31"/>
        <v>0</v>
      </c>
      <c r="G225" s="237"/>
      <c r="H225" s="238"/>
      <c r="I225" s="110">
        <f t="shared" si="32"/>
        <v>0</v>
      </c>
      <c r="J225" s="237">
        <v>0</v>
      </c>
      <c r="K225" s="238"/>
      <c r="L225" s="110">
        <f t="shared" si="33"/>
        <v>0</v>
      </c>
      <c r="M225" s="121"/>
      <c r="N225" s="60"/>
      <c r="O225" s="110">
        <f t="shared" si="34"/>
        <v>0</v>
      </c>
      <c r="P225" s="213"/>
    </row>
    <row r="226" spans="1:16" ht="24" hidden="1" x14ac:dyDescent="0.25">
      <c r="A226" s="36">
        <v>5238</v>
      </c>
      <c r="B226" s="57" t="s">
        <v>219</v>
      </c>
      <c r="C226" s="311">
        <f t="shared" si="27"/>
        <v>0</v>
      </c>
      <c r="D226" s="237"/>
      <c r="E226" s="60"/>
      <c r="F226" s="145">
        <f t="shared" si="31"/>
        <v>0</v>
      </c>
      <c r="G226" s="237"/>
      <c r="H226" s="238"/>
      <c r="I226" s="110">
        <f t="shared" si="32"/>
        <v>0</v>
      </c>
      <c r="J226" s="237">
        <v>0</v>
      </c>
      <c r="K226" s="238"/>
      <c r="L226" s="110">
        <f t="shared" si="33"/>
        <v>0</v>
      </c>
      <c r="M226" s="121"/>
      <c r="N226" s="60"/>
      <c r="O226" s="110">
        <f t="shared" si="34"/>
        <v>0</v>
      </c>
      <c r="P226" s="213"/>
    </row>
    <row r="227" spans="1:16" ht="24" x14ac:dyDescent="0.25">
      <c r="A227" s="36">
        <v>5239</v>
      </c>
      <c r="B227" s="57" t="s">
        <v>220</v>
      </c>
      <c r="C227" s="311">
        <f t="shared" si="27"/>
        <v>30000</v>
      </c>
      <c r="D227" s="237">
        <v>30000</v>
      </c>
      <c r="E227" s="60"/>
      <c r="F227" s="145">
        <f t="shared" si="31"/>
        <v>30000</v>
      </c>
      <c r="G227" s="237"/>
      <c r="H227" s="238"/>
      <c r="I227" s="110">
        <f t="shared" si="32"/>
        <v>0</v>
      </c>
      <c r="J227" s="237">
        <v>0</v>
      </c>
      <c r="K227" s="238"/>
      <c r="L227" s="110">
        <f t="shared" si="33"/>
        <v>0</v>
      </c>
      <c r="M227" s="121"/>
      <c r="N227" s="60"/>
      <c r="O227" s="110">
        <f t="shared" si="34"/>
        <v>0</v>
      </c>
      <c r="P227" s="213"/>
    </row>
    <row r="228" spans="1:16" ht="24" x14ac:dyDescent="0.25">
      <c r="A228" s="108">
        <v>5240</v>
      </c>
      <c r="B228" s="57" t="s">
        <v>221</v>
      </c>
      <c r="C228" s="311">
        <f t="shared" si="27"/>
        <v>50000</v>
      </c>
      <c r="D228" s="237">
        <v>50000</v>
      </c>
      <c r="E228" s="60"/>
      <c r="F228" s="145">
        <f t="shared" si="31"/>
        <v>50000</v>
      </c>
      <c r="G228" s="237"/>
      <c r="H228" s="238"/>
      <c r="I228" s="110">
        <f t="shared" si="32"/>
        <v>0</v>
      </c>
      <c r="J228" s="237">
        <v>0</v>
      </c>
      <c r="K228" s="238"/>
      <c r="L228" s="110">
        <f t="shared" si="33"/>
        <v>0</v>
      </c>
      <c r="M228" s="121"/>
      <c r="N228" s="60"/>
      <c r="O228" s="110">
        <f t="shared" si="34"/>
        <v>0</v>
      </c>
      <c r="P228" s="213"/>
    </row>
    <row r="229" spans="1:16" hidden="1" x14ac:dyDescent="0.25">
      <c r="A229" s="108">
        <v>5250</v>
      </c>
      <c r="B229" s="57" t="s">
        <v>222</v>
      </c>
      <c r="C229" s="311">
        <f t="shared" si="27"/>
        <v>0</v>
      </c>
      <c r="D229" s="237"/>
      <c r="E229" s="60"/>
      <c r="F229" s="145">
        <f t="shared" si="31"/>
        <v>0</v>
      </c>
      <c r="G229" s="237"/>
      <c r="H229" s="238"/>
      <c r="I229" s="110">
        <f t="shared" si="32"/>
        <v>0</v>
      </c>
      <c r="J229" s="237">
        <v>0</v>
      </c>
      <c r="K229" s="238"/>
      <c r="L229" s="110">
        <f t="shared" si="33"/>
        <v>0</v>
      </c>
      <c r="M229" s="121"/>
      <c r="N229" s="60"/>
      <c r="O229" s="110">
        <f t="shared" si="34"/>
        <v>0</v>
      </c>
      <c r="P229" s="213"/>
    </row>
    <row r="230" spans="1:16" hidden="1" x14ac:dyDescent="0.25">
      <c r="A230" s="108">
        <v>5260</v>
      </c>
      <c r="B230" s="57" t="s">
        <v>223</v>
      </c>
      <c r="C230" s="311">
        <f t="shared" si="27"/>
        <v>0</v>
      </c>
      <c r="D230" s="288">
        <f>SUM(D231)</f>
        <v>0</v>
      </c>
      <c r="E230" s="109">
        <f>SUM(E231)</f>
        <v>0</v>
      </c>
      <c r="F230" s="145">
        <f t="shared" si="31"/>
        <v>0</v>
      </c>
      <c r="G230" s="288">
        <f>SUM(G231)</f>
        <v>0</v>
      </c>
      <c r="H230" s="115">
        <f>SUM(H231)</f>
        <v>0</v>
      </c>
      <c r="I230" s="110">
        <f t="shared" si="32"/>
        <v>0</v>
      </c>
      <c r="J230" s="288">
        <f>SUM(J231)</f>
        <v>0</v>
      </c>
      <c r="K230" s="115">
        <f>SUM(K231)</f>
        <v>0</v>
      </c>
      <c r="L230" s="110">
        <f t="shared" si="33"/>
        <v>0</v>
      </c>
      <c r="M230" s="131">
        <f>SUM(M231)</f>
        <v>0</v>
      </c>
      <c r="N230" s="109">
        <f>SUM(N231)</f>
        <v>0</v>
      </c>
      <c r="O230" s="110">
        <f t="shared" si="34"/>
        <v>0</v>
      </c>
      <c r="P230" s="213"/>
    </row>
    <row r="231" spans="1:16" ht="24" hidden="1" x14ac:dyDescent="0.25">
      <c r="A231" s="36">
        <v>5269</v>
      </c>
      <c r="B231" s="57" t="s">
        <v>224</v>
      </c>
      <c r="C231" s="311">
        <f t="shared" si="27"/>
        <v>0</v>
      </c>
      <c r="D231" s="237"/>
      <c r="E231" s="60"/>
      <c r="F231" s="145">
        <f t="shared" si="31"/>
        <v>0</v>
      </c>
      <c r="G231" s="237"/>
      <c r="H231" s="238"/>
      <c r="I231" s="110">
        <f t="shared" si="32"/>
        <v>0</v>
      </c>
      <c r="J231" s="237">
        <v>0</v>
      </c>
      <c r="K231" s="238"/>
      <c r="L231" s="110">
        <f t="shared" si="33"/>
        <v>0</v>
      </c>
      <c r="M231" s="121"/>
      <c r="N231" s="60"/>
      <c r="O231" s="110">
        <f t="shared" si="34"/>
        <v>0</v>
      </c>
      <c r="P231" s="213"/>
    </row>
    <row r="232" spans="1:16" ht="24" hidden="1" x14ac:dyDescent="0.25">
      <c r="A232" s="105">
        <v>5270</v>
      </c>
      <c r="B232" s="78" t="s">
        <v>225</v>
      </c>
      <c r="C232" s="293">
        <f t="shared" si="27"/>
        <v>0</v>
      </c>
      <c r="D232" s="289"/>
      <c r="E232" s="111"/>
      <c r="F232" s="286">
        <f t="shared" si="31"/>
        <v>0</v>
      </c>
      <c r="G232" s="289"/>
      <c r="H232" s="290"/>
      <c r="I232" s="107">
        <f t="shared" si="32"/>
        <v>0</v>
      </c>
      <c r="J232" s="289">
        <v>0</v>
      </c>
      <c r="K232" s="290"/>
      <c r="L232" s="107">
        <f t="shared" si="33"/>
        <v>0</v>
      </c>
      <c r="M232" s="181"/>
      <c r="N232" s="111"/>
      <c r="O232" s="107">
        <f t="shared" si="34"/>
        <v>0</v>
      </c>
      <c r="P232" s="265"/>
    </row>
    <row r="233" spans="1:16" hidden="1" x14ac:dyDescent="0.25">
      <c r="A233" s="99">
        <v>6000</v>
      </c>
      <c r="B233" s="99" t="s">
        <v>226</v>
      </c>
      <c r="C233" s="385">
        <f t="shared" si="27"/>
        <v>0</v>
      </c>
      <c r="D233" s="280">
        <f>D234+D254+D261</f>
        <v>0</v>
      </c>
      <c r="E233" s="101">
        <f>E234+E254+E261</f>
        <v>0</v>
      </c>
      <c r="F233" s="281">
        <f t="shared" si="31"/>
        <v>0</v>
      </c>
      <c r="G233" s="280">
        <f>G234+G254+G261</f>
        <v>0</v>
      </c>
      <c r="H233" s="282">
        <f>H234+H254+H261</f>
        <v>0</v>
      </c>
      <c r="I233" s="102">
        <f t="shared" si="32"/>
        <v>0</v>
      </c>
      <c r="J233" s="280">
        <f>J234+J254+J261</f>
        <v>0</v>
      </c>
      <c r="K233" s="282">
        <f>K234+K254+K261</f>
        <v>0</v>
      </c>
      <c r="L233" s="102">
        <f t="shared" si="33"/>
        <v>0</v>
      </c>
      <c r="M233" s="133">
        <f>M234+M254+M261</f>
        <v>0</v>
      </c>
      <c r="N233" s="101">
        <f>N234+N254+N261</f>
        <v>0</v>
      </c>
      <c r="O233" s="102">
        <f t="shared" si="34"/>
        <v>0</v>
      </c>
      <c r="P233" s="366"/>
    </row>
    <row r="234" spans="1:16" hidden="1" x14ac:dyDescent="0.25">
      <c r="A234" s="70">
        <v>6200</v>
      </c>
      <c r="B234" s="118" t="s">
        <v>227</v>
      </c>
      <c r="C234" s="387">
        <f>F234+I234+L234+O234</f>
        <v>0</v>
      </c>
      <c r="D234" s="304">
        <f>SUM(D235,D236,D238,D241,D247,D248,D249)</f>
        <v>0</v>
      </c>
      <c r="E234" s="126">
        <f>SUM(E235,E236,E238,E241,E247,E248,E249)</f>
        <v>0</v>
      </c>
      <c r="F234" s="305">
        <f>D234+E234</f>
        <v>0</v>
      </c>
      <c r="G234" s="304">
        <f>SUM(G235,G236,G238,G241,G247,G248,G249)</f>
        <v>0</v>
      </c>
      <c r="H234" s="306">
        <f>SUM(H235,H236,H238,H241,H247,H248,H249)</f>
        <v>0</v>
      </c>
      <c r="I234" s="284">
        <f t="shared" si="32"/>
        <v>0</v>
      </c>
      <c r="J234" s="304">
        <f>SUM(J235,J236,J238,J241,J247,J248,J249)</f>
        <v>0</v>
      </c>
      <c r="K234" s="306">
        <f>SUM(K235,K236,K238,K241,K247,K248,K249)</f>
        <v>0</v>
      </c>
      <c r="L234" s="284">
        <f t="shared" si="33"/>
        <v>0</v>
      </c>
      <c r="M234" s="134">
        <f>SUM(M235,M236,M238,M241,M247,M248,M249)</f>
        <v>0</v>
      </c>
      <c r="N234" s="126">
        <f>SUM(N235,N236,N238,N241,N247,N248,N249)</f>
        <v>0</v>
      </c>
      <c r="O234" s="284">
        <f t="shared" si="34"/>
        <v>0</v>
      </c>
      <c r="P234" s="285"/>
    </row>
    <row r="235" spans="1:16" ht="24" hidden="1" x14ac:dyDescent="0.25">
      <c r="A235" s="164">
        <v>6220</v>
      </c>
      <c r="B235" s="52" t="s">
        <v>228</v>
      </c>
      <c r="C235" s="376">
        <f t="shared" si="27"/>
        <v>0</v>
      </c>
      <c r="D235" s="231"/>
      <c r="E235" s="55"/>
      <c r="F235" s="287">
        <f t="shared" si="31"/>
        <v>0</v>
      </c>
      <c r="G235" s="231"/>
      <c r="H235" s="232"/>
      <c r="I235" s="114">
        <f t="shared" si="32"/>
        <v>0</v>
      </c>
      <c r="J235" s="231">
        <v>0</v>
      </c>
      <c r="K235" s="232"/>
      <c r="L235" s="114">
        <f t="shared" si="33"/>
        <v>0</v>
      </c>
      <c r="M235" s="179"/>
      <c r="N235" s="55"/>
      <c r="O235" s="114">
        <f t="shared" si="34"/>
        <v>0</v>
      </c>
      <c r="P235" s="208"/>
    </row>
    <row r="236" spans="1:16" hidden="1" x14ac:dyDescent="0.25">
      <c r="A236" s="108">
        <v>6230</v>
      </c>
      <c r="B236" s="57" t="s">
        <v>229</v>
      </c>
      <c r="C236" s="311">
        <f t="shared" si="27"/>
        <v>0</v>
      </c>
      <c r="D236" s="288">
        <f>SUM(D237)</f>
        <v>0</v>
      </c>
      <c r="E236" s="115">
        <f>SUM(E237)</f>
        <v>0</v>
      </c>
      <c r="F236" s="145">
        <f t="shared" si="31"/>
        <v>0</v>
      </c>
      <c r="G236" s="288">
        <f>SUM(G237)</f>
        <v>0</v>
      </c>
      <c r="H236" s="115">
        <f>SUM(H237)</f>
        <v>0</v>
      </c>
      <c r="I236" s="110">
        <f t="shared" si="32"/>
        <v>0</v>
      </c>
      <c r="J236" s="288">
        <f>SUM(J237)</f>
        <v>0</v>
      </c>
      <c r="K236" s="115">
        <f>SUM(K237)</f>
        <v>0</v>
      </c>
      <c r="L236" s="110">
        <f t="shared" si="33"/>
        <v>0</v>
      </c>
      <c r="M236" s="288">
        <f>SUM(M237)</f>
        <v>0</v>
      </c>
      <c r="N236" s="115">
        <f>SUM(N237)</f>
        <v>0</v>
      </c>
      <c r="O236" s="110">
        <f t="shared" si="34"/>
        <v>0</v>
      </c>
      <c r="P236" s="213"/>
    </row>
    <row r="237" spans="1:16" ht="24" hidden="1" x14ac:dyDescent="0.25">
      <c r="A237" s="36">
        <v>6239</v>
      </c>
      <c r="B237" s="52" t="s">
        <v>230</v>
      </c>
      <c r="C237" s="311">
        <f t="shared" si="27"/>
        <v>0</v>
      </c>
      <c r="D237" s="237"/>
      <c r="E237" s="60"/>
      <c r="F237" s="145">
        <f t="shared" si="31"/>
        <v>0</v>
      </c>
      <c r="G237" s="237"/>
      <c r="H237" s="238"/>
      <c r="I237" s="110">
        <f t="shared" si="32"/>
        <v>0</v>
      </c>
      <c r="J237" s="237">
        <v>0</v>
      </c>
      <c r="K237" s="238"/>
      <c r="L237" s="110">
        <f t="shared" si="33"/>
        <v>0</v>
      </c>
      <c r="M237" s="121"/>
      <c r="N237" s="60"/>
      <c r="O237" s="110">
        <f t="shared" si="34"/>
        <v>0</v>
      </c>
      <c r="P237" s="213"/>
    </row>
    <row r="238" spans="1:16" ht="24" hidden="1" x14ac:dyDescent="0.25">
      <c r="A238" s="108">
        <v>6240</v>
      </c>
      <c r="B238" s="57" t="s">
        <v>231</v>
      </c>
      <c r="C238" s="311">
        <f t="shared" si="27"/>
        <v>0</v>
      </c>
      <c r="D238" s="288">
        <f>SUM(D239:D240)</f>
        <v>0</v>
      </c>
      <c r="E238" s="109">
        <f>SUM(E239:E240)</f>
        <v>0</v>
      </c>
      <c r="F238" s="145">
        <f t="shared" si="31"/>
        <v>0</v>
      </c>
      <c r="G238" s="288">
        <f>SUM(G239:G240)</f>
        <v>0</v>
      </c>
      <c r="H238" s="115">
        <f>SUM(H239:H240)</f>
        <v>0</v>
      </c>
      <c r="I238" s="110">
        <f t="shared" si="32"/>
        <v>0</v>
      </c>
      <c r="J238" s="288">
        <f>SUM(J239:J240)</f>
        <v>0</v>
      </c>
      <c r="K238" s="115">
        <f>SUM(K239:K240)</f>
        <v>0</v>
      </c>
      <c r="L238" s="110">
        <f t="shared" si="33"/>
        <v>0</v>
      </c>
      <c r="M238" s="131">
        <f>SUM(M239:M240)</f>
        <v>0</v>
      </c>
      <c r="N238" s="109">
        <f>SUM(N239:N240)</f>
        <v>0</v>
      </c>
      <c r="O238" s="110">
        <f t="shared" si="34"/>
        <v>0</v>
      </c>
      <c r="P238" s="213"/>
    </row>
    <row r="239" spans="1:16" hidden="1" x14ac:dyDescent="0.25">
      <c r="A239" s="36">
        <v>6241</v>
      </c>
      <c r="B239" s="57" t="s">
        <v>232</v>
      </c>
      <c r="C239" s="311">
        <f t="shared" si="27"/>
        <v>0</v>
      </c>
      <c r="D239" s="237"/>
      <c r="E239" s="60"/>
      <c r="F239" s="145">
        <f t="shared" si="31"/>
        <v>0</v>
      </c>
      <c r="G239" s="237"/>
      <c r="H239" s="238"/>
      <c r="I239" s="110">
        <f t="shared" si="32"/>
        <v>0</v>
      </c>
      <c r="J239" s="237">
        <v>0</v>
      </c>
      <c r="K239" s="238"/>
      <c r="L239" s="110">
        <f t="shared" si="33"/>
        <v>0</v>
      </c>
      <c r="M239" s="121"/>
      <c r="N239" s="60"/>
      <c r="O239" s="110">
        <f t="shared" si="34"/>
        <v>0</v>
      </c>
      <c r="P239" s="213"/>
    </row>
    <row r="240" spans="1:16" hidden="1" x14ac:dyDescent="0.25">
      <c r="A240" s="36">
        <v>6242</v>
      </c>
      <c r="B240" s="57" t="s">
        <v>233</v>
      </c>
      <c r="C240" s="311">
        <f t="shared" si="27"/>
        <v>0</v>
      </c>
      <c r="D240" s="237"/>
      <c r="E240" s="60"/>
      <c r="F240" s="145">
        <f t="shared" si="31"/>
        <v>0</v>
      </c>
      <c r="G240" s="237"/>
      <c r="H240" s="238"/>
      <c r="I240" s="110">
        <f t="shared" si="32"/>
        <v>0</v>
      </c>
      <c r="J240" s="237">
        <v>0</v>
      </c>
      <c r="K240" s="238"/>
      <c r="L240" s="110">
        <f t="shared" si="33"/>
        <v>0</v>
      </c>
      <c r="M240" s="121"/>
      <c r="N240" s="60"/>
      <c r="O240" s="110">
        <f t="shared" si="34"/>
        <v>0</v>
      </c>
      <c r="P240" s="213"/>
    </row>
    <row r="241" spans="1:16" ht="24" hidden="1" x14ac:dyDescent="0.25">
      <c r="A241" s="108">
        <v>6250</v>
      </c>
      <c r="B241" s="57" t="s">
        <v>234</v>
      </c>
      <c r="C241" s="311">
        <f t="shared" si="27"/>
        <v>0</v>
      </c>
      <c r="D241" s="288">
        <f>SUM(D242:D246)</f>
        <v>0</v>
      </c>
      <c r="E241" s="109">
        <f>SUM(E242:E246)</f>
        <v>0</v>
      </c>
      <c r="F241" s="145">
        <f t="shared" si="31"/>
        <v>0</v>
      </c>
      <c r="G241" s="288">
        <f>SUM(G242:G246)</f>
        <v>0</v>
      </c>
      <c r="H241" s="115">
        <f>SUM(H242:H246)</f>
        <v>0</v>
      </c>
      <c r="I241" s="110">
        <f t="shared" si="32"/>
        <v>0</v>
      </c>
      <c r="J241" s="288">
        <f>SUM(J242:J246)</f>
        <v>0</v>
      </c>
      <c r="K241" s="115">
        <f>SUM(K242:K246)</f>
        <v>0</v>
      </c>
      <c r="L241" s="110">
        <f t="shared" si="33"/>
        <v>0</v>
      </c>
      <c r="M241" s="131">
        <f>SUM(M242:M246)</f>
        <v>0</v>
      </c>
      <c r="N241" s="109">
        <f>SUM(N242:N246)</f>
        <v>0</v>
      </c>
      <c r="O241" s="110">
        <f t="shared" si="34"/>
        <v>0</v>
      </c>
      <c r="P241" s="213"/>
    </row>
    <row r="242" spans="1:16" hidden="1" x14ac:dyDescent="0.25">
      <c r="A242" s="36">
        <v>6252</v>
      </c>
      <c r="B242" s="57" t="s">
        <v>235</v>
      </c>
      <c r="C242" s="311">
        <f t="shared" si="27"/>
        <v>0</v>
      </c>
      <c r="D242" s="237"/>
      <c r="E242" s="60"/>
      <c r="F242" s="145">
        <f t="shared" si="31"/>
        <v>0</v>
      </c>
      <c r="G242" s="237"/>
      <c r="H242" s="238"/>
      <c r="I242" s="110">
        <f t="shared" si="32"/>
        <v>0</v>
      </c>
      <c r="J242" s="237">
        <v>0</v>
      </c>
      <c r="K242" s="238"/>
      <c r="L242" s="110">
        <f t="shared" si="33"/>
        <v>0</v>
      </c>
      <c r="M242" s="121"/>
      <c r="N242" s="60"/>
      <c r="O242" s="110">
        <f t="shared" si="34"/>
        <v>0</v>
      </c>
      <c r="P242" s="213"/>
    </row>
    <row r="243" spans="1:16" hidden="1" x14ac:dyDescent="0.25">
      <c r="A243" s="36">
        <v>6253</v>
      </c>
      <c r="B243" s="57" t="s">
        <v>236</v>
      </c>
      <c r="C243" s="311">
        <f t="shared" si="27"/>
        <v>0</v>
      </c>
      <c r="D243" s="237"/>
      <c r="E243" s="60"/>
      <c r="F243" s="145">
        <f t="shared" si="31"/>
        <v>0</v>
      </c>
      <c r="G243" s="237"/>
      <c r="H243" s="238"/>
      <c r="I243" s="110">
        <f t="shared" si="32"/>
        <v>0</v>
      </c>
      <c r="J243" s="237">
        <v>0</v>
      </c>
      <c r="K243" s="238"/>
      <c r="L243" s="110">
        <f t="shared" si="33"/>
        <v>0</v>
      </c>
      <c r="M243" s="121"/>
      <c r="N243" s="60"/>
      <c r="O243" s="110">
        <f t="shared" si="34"/>
        <v>0</v>
      </c>
      <c r="P243" s="213"/>
    </row>
    <row r="244" spans="1:16" ht="24" hidden="1" x14ac:dyDescent="0.25">
      <c r="A244" s="36">
        <v>6254</v>
      </c>
      <c r="B244" s="57" t="s">
        <v>237</v>
      </c>
      <c r="C244" s="311">
        <f t="shared" si="27"/>
        <v>0</v>
      </c>
      <c r="D244" s="237"/>
      <c r="E244" s="60"/>
      <c r="F244" s="145">
        <f t="shared" si="31"/>
        <v>0</v>
      </c>
      <c r="G244" s="237"/>
      <c r="H244" s="238"/>
      <c r="I244" s="110">
        <f t="shared" si="32"/>
        <v>0</v>
      </c>
      <c r="J244" s="237">
        <v>0</v>
      </c>
      <c r="K244" s="238"/>
      <c r="L244" s="110">
        <f t="shared" si="33"/>
        <v>0</v>
      </c>
      <c r="M244" s="121"/>
      <c r="N244" s="60"/>
      <c r="O244" s="110">
        <f t="shared" si="34"/>
        <v>0</v>
      </c>
      <c r="P244" s="213"/>
    </row>
    <row r="245" spans="1:16" ht="24" hidden="1" x14ac:dyDescent="0.25">
      <c r="A245" s="36">
        <v>6255</v>
      </c>
      <c r="B245" s="57" t="s">
        <v>238</v>
      </c>
      <c r="C245" s="311">
        <f t="shared" si="27"/>
        <v>0</v>
      </c>
      <c r="D245" s="237"/>
      <c r="E245" s="60"/>
      <c r="F245" s="145">
        <f t="shared" si="31"/>
        <v>0</v>
      </c>
      <c r="G245" s="237"/>
      <c r="H245" s="238"/>
      <c r="I245" s="110">
        <f t="shared" si="32"/>
        <v>0</v>
      </c>
      <c r="J245" s="237">
        <v>0</v>
      </c>
      <c r="K245" s="238"/>
      <c r="L245" s="110">
        <f t="shared" si="33"/>
        <v>0</v>
      </c>
      <c r="M245" s="121"/>
      <c r="N245" s="60"/>
      <c r="O245" s="110">
        <f t="shared" si="34"/>
        <v>0</v>
      </c>
      <c r="P245" s="213"/>
    </row>
    <row r="246" spans="1:16" hidden="1" x14ac:dyDescent="0.25">
      <c r="A246" s="36">
        <v>6259</v>
      </c>
      <c r="B246" s="57" t="s">
        <v>239</v>
      </c>
      <c r="C246" s="311">
        <f t="shared" si="27"/>
        <v>0</v>
      </c>
      <c r="D246" s="237"/>
      <c r="E246" s="60"/>
      <c r="F246" s="145">
        <f t="shared" si="31"/>
        <v>0</v>
      </c>
      <c r="G246" s="237"/>
      <c r="H246" s="238"/>
      <c r="I246" s="110">
        <f t="shared" si="32"/>
        <v>0</v>
      </c>
      <c r="J246" s="237">
        <v>0</v>
      </c>
      <c r="K246" s="238"/>
      <c r="L246" s="110">
        <f t="shared" si="33"/>
        <v>0</v>
      </c>
      <c r="M246" s="121"/>
      <c r="N246" s="60"/>
      <c r="O246" s="110">
        <f t="shared" si="34"/>
        <v>0</v>
      </c>
      <c r="P246" s="213"/>
    </row>
    <row r="247" spans="1:16" ht="24" hidden="1" x14ac:dyDescent="0.25">
      <c r="A247" s="108">
        <v>6260</v>
      </c>
      <c r="B247" s="57" t="s">
        <v>240</v>
      </c>
      <c r="C247" s="311">
        <f t="shared" si="27"/>
        <v>0</v>
      </c>
      <c r="D247" s="237"/>
      <c r="E247" s="60"/>
      <c r="F247" s="145">
        <f t="shared" ref="F247:F299" si="38">D247+E247</f>
        <v>0</v>
      </c>
      <c r="G247" s="237"/>
      <c r="H247" s="238"/>
      <c r="I247" s="110">
        <f t="shared" ref="I247:I299" si="39">G247+H247</f>
        <v>0</v>
      </c>
      <c r="J247" s="237">
        <v>0</v>
      </c>
      <c r="K247" s="238"/>
      <c r="L247" s="110">
        <f t="shared" ref="L247:L299" si="40">J247+K247</f>
        <v>0</v>
      </c>
      <c r="M247" s="121"/>
      <c r="N247" s="60"/>
      <c r="O247" s="110">
        <f t="shared" ref="O247:O276" si="41">M247+N247</f>
        <v>0</v>
      </c>
      <c r="P247" s="213"/>
    </row>
    <row r="248" spans="1:16" hidden="1" x14ac:dyDescent="0.25">
      <c r="A248" s="108">
        <v>6270</v>
      </c>
      <c r="B248" s="57" t="s">
        <v>241</v>
      </c>
      <c r="C248" s="311">
        <f t="shared" si="27"/>
        <v>0</v>
      </c>
      <c r="D248" s="237"/>
      <c r="E248" s="60"/>
      <c r="F248" s="145">
        <f t="shared" si="38"/>
        <v>0</v>
      </c>
      <c r="G248" s="237"/>
      <c r="H248" s="238"/>
      <c r="I248" s="110">
        <f t="shared" si="39"/>
        <v>0</v>
      </c>
      <c r="J248" s="237">
        <v>0</v>
      </c>
      <c r="K248" s="238"/>
      <c r="L248" s="110">
        <f t="shared" si="40"/>
        <v>0</v>
      </c>
      <c r="M248" s="121"/>
      <c r="N248" s="60"/>
      <c r="O248" s="110">
        <f t="shared" si="41"/>
        <v>0</v>
      </c>
      <c r="P248" s="213"/>
    </row>
    <row r="249" spans="1:16" ht="24" hidden="1" x14ac:dyDescent="0.25">
      <c r="A249" s="164">
        <v>6290</v>
      </c>
      <c r="B249" s="52" t="s">
        <v>242</v>
      </c>
      <c r="C249" s="311">
        <f t="shared" si="27"/>
        <v>0</v>
      </c>
      <c r="D249" s="291">
        <f>SUM(D250:D253)</f>
        <v>0</v>
      </c>
      <c r="E249" s="113">
        <f>SUM(E250:E253)</f>
        <v>0</v>
      </c>
      <c r="F249" s="287">
        <f t="shared" si="38"/>
        <v>0</v>
      </c>
      <c r="G249" s="291">
        <f>SUM(G250:G253)</f>
        <v>0</v>
      </c>
      <c r="H249" s="292">
        <f t="shared" ref="H249" si="42">SUM(H250:H253)</f>
        <v>0</v>
      </c>
      <c r="I249" s="114">
        <f t="shared" si="39"/>
        <v>0</v>
      </c>
      <c r="J249" s="291">
        <f>SUM(J250:J253)</f>
        <v>0</v>
      </c>
      <c r="K249" s="292">
        <f t="shared" ref="K249" si="43">SUM(K250:K253)</f>
        <v>0</v>
      </c>
      <c r="L249" s="114">
        <f t="shared" si="40"/>
        <v>0</v>
      </c>
      <c r="M249" s="138">
        <f t="shared" ref="M249:N249" si="44">SUM(M250:M253)</f>
        <v>0</v>
      </c>
      <c r="N249" s="299">
        <f t="shared" si="44"/>
        <v>0</v>
      </c>
      <c r="O249" s="300">
        <f t="shared" si="41"/>
        <v>0</v>
      </c>
      <c r="P249" s="301"/>
    </row>
    <row r="250" spans="1:16" hidden="1" x14ac:dyDescent="0.25">
      <c r="A250" s="36">
        <v>6291</v>
      </c>
      <c r="B250" s="57" t="s">
        <v>243</v>
      </c>
      <c r="C250" s="311">
        <f t="shared" si="27"/>
        <v>0</v>
      </c>
      <c r="D250" s="237"/>
      <c r="E250" s="60"/>
      <c r="F250" s="145">
        <f t="shared" si="38"/>
        <v>0</v>
      </c>
      <c r="G250" s="237"/>
      <c r="H250" s="238"/>
      <c r="I250" s="110">
        <f t="shared" si="39"/>
        <v>0</v>
      </c>
      <c r="J250" s="237">
        <v>0</v>
      </c>
      <c r="K250" s="238"/>
      <c r="L250" s="110">
        <f t="shared" si="40"/>
        <v>0</v>
      </c>
      <c r="M250" s="121"/>
      <c r="N250" s="60"/>
      <c r="O250" s="110">
        <f t="shared" si="41"/>
        <v>0</v>
      </c>
      <c r="P250" s="213"/>
    </row>
    <row r="251" spans="1:16" hidden="1" x14ac:dyDescent="0.25">
      <c r="A251" s="36">
        <v>6292</v>
      </c>
      <c r="B251" s="57" t="s">
        <v>244</v>
      </c>
      <c r="C251" s="311">
        <f t="shared" si="27"/>
        <v>0</v>
      </c>
      <c r="D251" s="237"/>
      <c r="E251" s="60"/>
      <c r="F251" s="145">
        <f t="shared" si="38"/>
        <v>0</v>
      </c>
      <c r="G251" s="237"/>
      <c r="H251" s="238"/>
      <c r="I251" s="110">
        <f t="shared" si="39"/>
        <v>0</v>
      </c>
      <c r="J251" s="237">
        <v>0</v>
      </c>
      <c r="K251" s="238"/>
      <c r="L251" s="110">
        <f t="shared" si="40"/>
        <v>0</v>
      </c>
      <c r="M251" s="121"/>
      <c r="N251" s="60"/>
      <c r="O251" s="110">
        <f t="shared" si="41"/>
        <v>0</v>
      </c>
      <c r="P251" s="213"/>
    </row>
    <row r="252" spans="1:16" ht="72" hidden="1" x14ac:dyDescent="0.25">
      <c r="A252" s="36">
        <v>6296</v>
      </c>
      <c r="B252" s="57" t="s">
        <v>245</v>
      </c>
      <c r="C252" s="311">
        <f t="shared" si="27"/>
        <v>0</v>
      </c>
      <c r="D252" s="237"/>
      <c r="E252" s="60"/>
      <c r="F252" s="145">
        <f t="shared" si="38"/>
        <v>0</v>
      </c>
      <c r="G252" s="237"/>
      <c r="H252" s="238"/>
      <c r="I252" s="110">
        <f t="shared" si="39"/>
        <v>0</v>
      </c>
      <c r="J252" s="237">
        <v>0</v>
      </c>
      <c r="K252" s="238"/>
      <c r="L252" s="110">
        <f t="shared" si="40"/>
        <v>0</v>
      </c>
      <c r="M252" s="121"/>
      <c r="N252" s="60"/>
      <c r="O252" s="110">
        <f t="shared" si="41"/>
        <v>0</v>
      </c>
      <c r="P252" s="213"/>
    </row>
    <row r="253" spans="1:16" ht="36" hidden="1" x14ac:dyDescent="0.25">
      <c r="A253" s="36">
        <v>6299</v>
      </c>
      <c r="B253" s="57" t="s">
        <v>246</v>
      </c>
      <c r="C253" s="311">
        <f t="shared" si="27"/>
        <v>0</v>
      </c>
      <c r="D253" s="237"/>
      <c r="E253" s="60"/>
      <c r="F253" s="145">
        <f t="shared" si="38"/>
        <v>0</v>
      </c>
      <c r="G253" s="237"/>
      <c r="H253" s="238"/>
      <c r="I253" s="110">
        <f t="shared" si="39"/>
        <v>0</v>
      </c>
      <c r="J253" s="237">
        <v>0</v>
      </c>
      <c r="K253" s="238"/>
      <c r="L253" s="110">
        <f t="shared" si="40"/>
        <v>0</v>
      </c>
      <c r="M253" s="121"/>
      <c r="N253" s="60"/>
      <c r="O253" s="110">
        <f t="shared" si="41"/>
        <v>0</v>
      </c>
      <c r="P253" s="213"/>
    </row>
    <row r="254" spans="1:16" hidden="1" x14ac:dyDescent="0.25">
      <c r="A254" s="44">
        <v>6300</v>
      </c>
      <c r="B254" s="103" t="s">
        <v>247</v>
      </c>
      <c r="C254" s="375">
        <f t="shared" si="27"/>
        <v>0</v>
      </c>
      <c r="D254" s="227">
        <f>SUM(D255,D259,D260)</f>
        <v>0</v>
      </c>
      <c r="E254" s="50">
        <f>SUM(E255,E259,E260)</f>
        <v>0</v>
      </c>
      <c r="F254" s="283">
        <f t="shared" si="38"/>
        <v>0</v>
      </c>
      <c r="G254" s="227">
        <f>SUM(G255,G259,G260)</f>
        <v>0</v>
      </c>
      <c r="H254" s="104">
        <f t="shared" ref="H254" si="45">SUM(H255,H259,H260)</f>
        <v>0</v>
      </c>
      <c r="I254" s="112">
        <f t="shared" si="39"/>
        <v>0</v>
      </c>
      <c r="J254" s="227">
        <f>SUM(J255,J259,J260)</f>
        <v>0</v>
      </c>
      <c r="K254" s="104">
        <f t="shared" ref="K254" si="46">SUM(K255,K259,K260)</f>
        <v>0</v>
      </c>
      <c r="L254" s="112">
        <f t="shared" si="40"/>
        <v>0</v>
      </c>
      <c r="M254" s="173">
        <f t="shared" ref="M254:N254" si="47">SUM(M255,M259,M260)</f>
        <v>0</v>
      </c>
      <c r="N254" s="158">
        <f t="shared" si="47"/>
        <v>0</v>
      </c>
      <c r="O254" s="159">
        <f t="shared" si="41"/>
        <v>0</v>
      </c>
      <c r="P254" s="294"/>
    </row>
    <row r="255" spans="1:16" ht="24" hidden="1" x14ac:dyDescent="0.25">
      <c r="A255" s="164">
        <v>6320</v>
      </c>
      <c r="B255" s="52" t="s">
        <v>248</v>
      </c>
      <c r="C255" s="386">
        <f t="shared" si="27"/>
        <v>0</v>
      </c>
      <c r="D255" s="291">
        <f>SUM(D256:D258)</f>
        <v>0</v>
      </c>
      <c r="E255" s="113">
        <f>SUM(E256:E258)</f>
        <v>0</v>
      </c>
      <c r="F255" s="287">
        <f t="shared" si="38"/>
        <v>0</v>
      </c>
      <c r="G255" s="291">
        <f>SUM(G256:G258)</f>
        <v>0</v>
      </c>
      <c r="H255" s="292">
        <f t="shared" ref="H255" si="48">SUM(H256:H258)</f>
        <v>0</v>
      </c>
      <c r="I255" s="114">
        <f t="shared" si="39"/>
        <v>0</v>
      </c>
      <c r="J255" s="291">
        <f>SUM(J256:J258)</f>
        <v>0</v>
      </c>
      <c r="K255" s="292">
        <f t="shared" ref="K255" si="49">SUM(K256:K258)</f>
        <v>0</v>
      </c>
      <c r="L255" s="114">
        <f t="shared" si="40"/>
        <v>0</v>
      </c>
      <c r="M255" s="135">
        <f t="shared" ref="M255:N255" si="50">SUM(M256:M258)</f>
        <v>0</v>
      </c>
      <c r="N255" s="113">
        <f t="shared" si="50"/>
        <v>0</v>
      </c>
      <c r="O255" s="114">
        <f t="shared" si="41"/>
        <v>0</v>
      </c>
      <c r="P255" s="208"/>
    </row>
    <row r="256" spans="1:16" hidden="1" x14ac:dyDescent="0.25">
      <c r="A256" s="36">
        <v>6322</v>
      </c>
      <c r="B256" s="57" t="s">
        <v>249</v>
      </c>
      <c r="C256" s="311">
        <f t="shared" si="27"/>
        <v>0</v>
      </c>
      <c r="D256" s="237"/>
      <c r="E256" s="60"/>
      <c r="F256" s="145">
        <f t="shared" si="38"/>
        <v>0</v>
      </c>
      <c r="G256" s="237"/>
      <c r="H256" s="238"/>
      <c r="I256" s="110">
        <f t="shared" si="39"/>
        <v>0</v>
      </c>
      <c r="J256" s="237">
        <v>0</v>
      </c>
      <c r="K256" s="238"/>
      <c r="L256" s="110">
        <f t="shared" si="40"/>
        <v>0</v>
      </c>
      <c r="M256" s="121"/>
      <c r="N256" s="60"/>
      <c r="O256" s="110">
        <f t="shared" si="41"/>
        <v>0</v>
      </c>
      <c r="P256" s="213"/>
    </row>
    <row r="257" spans="1:16" ht="24" hidden="1" x14ac:dyDescent="0.25">
      <c r="A257" s="36">
        <v>6323</v>
      </c>
      <c r="B257" s="57" t="s">
        <v>250</v>
      </c>
      <c r="C257" s="311">
        <f t="shared" si="27"/>
        <v>0</v>
      </c>
      <c r="D257" s="237"/>
      <c r="E257" s="60"/>
      <c r="F257" s="145">
        <f t="shared" si="38"/>
        <v>0</v>
      </c>
      <c r="G257" s="237"/>
      <c r="H257" s="238"/>
      <c r="I257" s="110">
        <f t="shared" si="39"/>
        <v>0</v>
      </c>
      <c r="J257" s="237">
        <v>0</v>
      </c>
      <c r="K257" s="238"/>
      <c r="L257" s="110">
        <f t="shared" si="40"/>
        <v>0</v>
      </c>
      <c r="M257" s="121"/>
      <c r="N257" s="60"/>
      <c r="O257" s="110">
        <f t="shared" si="41"/>
        <v>0</v>
      </c>
      <c r="P257" s="213"/>
    </row>
    <row r="258" spans="1:16" ht="24" hidden="1" x14ac:dyDescent="0.25">
      <c r="A258" s="32">
        <v>6324</v>
      </c>
      <c r="B258" s="52" t="s">
        <v>308</v>
      </c>
      <c r="C258" s="311">
        <f t="shared" si="27"/>
        <v>0</v>
      </c>
      <c r="D258" s="231"/>
      <c r="E258" s="55"/>
      <c r="F258" s="287">
        <f t="shared" si="38"/>
        <v>0</v>
      </c>
      <c r="G258" s="231"/>
      <c r="H258" s="232"/>
      <c r="I258" s="114">
        <f t="shared" si="39"/>
        <v>0</v>
      </c>
      <c r="J258" s="231">
        <v>0</v>
      </c>
      <c r="K258" s="232"/>
      <c r="L258" s="114">
        <f t="shared" si="40"/>
        <v>0</v>
      </c>
      <c r="M258" s="179"/>
      <c r="N258" s="55"/>
      <c r="O258" s="114">
        <f t="shared" si="41"/>
        <v>0</v>
      </c>
      <c r="P258" s="208"/>
    </row>
    <row r="259" spans="1:16" ht="24" hidden="1" x14ac:dyDescent="0.25">
      <c r="A259" s="141">
        <v>6330</v>
      </c>
      <c r="B259" s="142" t="s">
        <v>251</v>
      </c>
      <c r="C259" s="311">
        <f t="shared" ref="C259:C286" si="51">F259+I259+L259+O259</f>
        <v>0</v>
      </c>
      <c r="D259" s="302"/>
      <c r="E259" s="123"/>
      <c r="F259" s="139">
        <f t="shared" si="38"/>
        <v>0</v>
      </c>
      <c r="G259" s="302"/>
      <c r="H259" s="303"/>
      <c r="I259" s="300">
        <f t="shared" si="39"/>
        <v>0</v>
      </c>
      <c r="J259" s="302">
        <v>0</v>
      </c>
      <c r="K259" s="303"/>
      <c r="L259" s="300">
        <f t="shared" si="40"/>
        <v>0</v>
      </c>
      <c r="M259" s="124"/>
      <c r="N259" s="123"/>
      <c r="O259" s="300">
        <f t="shared" si="41"/>
        <v>0</v>
      </c>
      <c r="P259" s="301"/>
    </row>
    <row r="260" spans="1:16" hidden="1" x14ac:dyDescent="0.25">
      <c r="A260" s="108">
        <v>6360</v>
      </c>
      <c r="B260" s="57" t="s">
        <v>252</v>
      </c>
      <c r="C260" s="311">
        <f t="shared" si="51"/>
        <v>0</v>
      </c>
      <c r="D260" s="237"/>
      <c r="E260" s="60"/>
      <c r="F260" s="145">
        <f t="shared" si="38"/>
        <v>0</v>
      </c>
      <c r="G260" s="237"/>
      <c r="H260" s="238"/>
      <c r="I260" s="110">
        <f t="shared" si="39"/>
        <v>0</v>
      </c>
      <c r="J260" s="237">
        <v>0</v>
      </c>
      <c r="K260" s="238"/>
      <c r="L260" s="110">
        <f t="shared" si="40"/>
        <v>0</v>
      </c>
      <c r="M260" s="121"/>
      <c r="N260" s="60"/>
      <c r="O260" s="110">
        <f t="shared" si="41"/>
        <v>0</v>
      </c>
      <c r="P260" s="213"/>
    </row>
    <row r="261" spans="1:16" ht="36" hidden="1" x14ac:dyDescent="0.25">
      <c r="A261" s="44">
        <v>6400</v>
      </c>
      <c r="B261" s="103" t="s">
        <v>253</v>
      </c>
      <c r="C261" s="375">
        <f t="shared" si="51"/>
        <v>0</v>
      </c>
      <c r="D261" s="227">
        <f>SUM(D262,D266)</f>
        <v>0</v>
      </c>
      <c r="E261" s="50">
        <f>SUM(E262,E266)</f>
        <v>0</v>
      </c>
      <c r="F261" s="283">
        <f t="shared" si="38"/>
        <v>0</v>
      </c>
      <c r="G261" s="227">
        <f>SUM(G262,G266)</f>
        <v>0</v>
      </c>
      <c r="H261" s="104">
        <f t="shared" ref="H261" si="52">SUM(H262,H266)</f>
        <v>0</v>
      </c>
      <c r="I261" s="112">
        <f t="shared" si="39"/>
        <v>0</v>
      </c>
      <c r="J261" s="227">
        <f>SUM(J262,J266)</f>
        <v>0</v>
      </c>
      <c r="K261" s="104">
        <f t="shared" ref="K261" si="53">SUM(K262,K266)</f>
        <v>0</v>
      </c>
      <c r="L261" s="112">
        <f t="shared" si="40"/>
        <v>0</v>
      </c>
      <c r="M261" s="173">
        <f t="shared" ref="M261:N261" si="54">SUM(M262,M266)</f>
        <v>0</v>
      </c>
      <c r="N261" s="158">
        <f t="shared" si="54"/>
        <v>0</v>
      </c>
      <c r="O261" s="159">
        <f t="shared" si="41"/>
        <v>0</v>
      </c>
      <c r="P261" s="294"/>
    </row>
    <row r="262" spans="1:16" ht="24" hidden="1" x14ac:dyDescent="0.25">
      <c r="A262" s="164">
        <v>6410</v>
      </c>
      <c r="B262" s="52" t="s">
        <v>254</v>
      </c>
      <c r="C262" s="376">
        <f t="shared" si="51"/>
        <v>0</v>
      </c>
      <c r="D262" s="291">
        <f>SUM(D263:D265)</f>
        <v>0</v>
      </c>
      <c r="E262" s="113">
        <f>SUM(E263:E265)</f>
        <v>0</v>
      </c>
      <c r="F262" s="287">
        <f t="shared" si="38"/>
        <v>0</v>
      </c>
      <c r="G262" s="291">
        <f>SUM(G263:G265)</f>
        <v>0</v>
      </c>
      <c r="H262" s="292">
        <f t="shared" ref="H262" si="55">SUM(H263:H265)</f>
        <v>0</v>
      </c>
      <c r="I262" s="114">
        <f t="shared" si="39"/>
        <v>0</v>
      </c>
      <c r="J262" s="291">
        <f>SUM(J263:J265)</f>
        <v>0</v>
      </c>
      <c r="K262" s="292">
        <f t="shared" ref="K262" si="56">SUM(K263:K265)</f>
        <v>0</v>
      </c>
      <c r="L262" s="114">
        <f t="shared" si="40"/>
        <v>0</v>
      </c>
      <c r="M262" s="168">
        <f t="shared" ref="M262:N262" si="57">SUM(M263:M265)</f>
        <v>0</v>
      </c>
      <c r="N262" s="298">
        <f t="shared" si="57"/>
        <v>0</v>
      </c>
      <c r="O262" s="244">
        <f t="shared" si="41"/>
        <v>0</v>
      </c>
      <c r="P262" s="246"/>
    </row>
    <row r="263" spans="1:16" hidden="1" x14ac:dyDescent="0.25">
      <c r="A263" s="36">
        <v>6411</v>
      </c>
      <c r="B263" s="144" t="s">
        <v>255</v>
      </c>
      <c r="C263" s="311">
        <f t="shared" si="51"/>
        <v>0</v>
      </c>
      <c r="D263" s="237"/>
      <c r="E263" s="60"/>
      <c r="F263" s="145">
        <f t="shared" si="38"/>
        <v>0</v>
      </c>
      <c r="G263" s="237"/>
      <c r="H263" s="238"/>
      <c r="I263" s="110">
        <f t="shared" si="39"/>
        <v>0</v>
      </c>
      <c r="J263" s="237">
        <v>0</v>
      </c>
      <c r="K263" s="238"/>
      <c r="L263" s="110">
        <f t="shared" si="40"/>
        <v>0</v>
      </c>
      <c r="M263" s="121"/>
      <c r="N263" s="60"/>
      <c r="O263" s="110">
        <f t="shared" si="41"/>
        <v>0</v>
      </c>
      <c r="P263" s="213"/>
    </row>
    <row r="264" spans="1:16" ht="36" hidden="1" x14ac:dyDescent="0.25">
      <c r="A264" s="36">
        <v>6412</v>
      </c>
      <c r="B264" s="57" t="s">
        <v>256</v>
      </c>
      <c r="C264" s="311">
        <f t="shared" si="51"/>
        <v>0</v>
      </c>
      <c r="D264" s="237"/>
      <c r="E264" s="60"/>
      <c r="F264" s="145">
        <f t="shared" si="38"/>
        <v>0</v>
      </c>
      <c r="G264" s="237"/>
      <c r="H264" s="238"/>
      <c r="I264" s="110">
        <f t="shared" si="39"/>
        <v>0</v>
      </c>
      <c r="J264" s="237">
        <v>0</v>
      </c>
      <c r="K264" s="238"/>
      <c r="L264" s="110">
        <f t="shared" si="40"/>
        <v>0</v>
      </c>
      <c r="M264" s="121"/>
      <c r="N264" s="60"/>
      <c r="O264" s="110">
        <f t="shared" si="41"/>
        <v>0</v>
      </c>
      <c r="P264" s="213"/>
    </row>
    <row r="265" spans="1:16" ht="36" hidden="1" x14ac:dyDescent="0.25">
      <c r="A265" s="36">
        <v>6419</v>
      </c>
      <c r="B265" s="57" t="s">
        <v>257</v>
      </c>
      <c r="C265" s="311">
        <f t="shared" si="51"/>
        <v>0</v>
      </c>
      <c r="D265" s="237"/>
      <c r="E265" s="60"/>
      <c r="F265" s="145">
        <f t="shared" si="38"/>
        <v>0</v>
      </c>
      <c r="G265" s="237"/>
      <c r="H265" s="238"/>
      <c r="I265" s="110">
        <f t="shared" si="39"/>
        <v>0</v>
      </c>
      <c r="J265" s="237">
        <v>0</v>
      </c>
      <c r="K265" s="238"/>
      <c r="L265" s="110">
        <f t="shared" si="40"/>
        <v>0</v>
      </c>
      <c r="M265" s="121"/>
      <c r="N265" s="60"/>
      <c r="O265" s="110">
        <f t="shared" si="41"/>
        <v>0</v>
      </c>
      <c r="P265" s="213"/>
    </row>
    <row r="266" spans="1:16" ht="36" hidden="1" x14ac:dyDescent="0.25">
      <c r="A266" s="108">
        <v>6420</v>
      </c>
      <c r="B266" s="57" t="s">
        <v>258</v>
      </c>
      <c r="C266" s="311">
        <f t="shared" si="51"/>
        <v>0</v>
      </c>
      <c r="D266" s="288">
        <f>SUM(D267:D270)</f>
        <v>0</v>
      </c>
      <c r="E266" s="109">
        <f>SUM(E267:E270)</f>
        <v>0</v>
      </c>
      <c r="F266" s="145">
        <f t="shared" si="38"/>
        <v>0</v>
      </c>
      <c r="G266" s="288">
        <f>SUM(G267:G270)</f>
        <v>0</v>
      </c>
      <c r="H266" s="115">
        <f>SUM(H267:H270)</f>
        <v>0</v>
      </c>
      <c r="I266" s="110">
        <f t="shared" si="39"/>
        <v>0</v>
      </c>
      <c r="J266" s="288">
        <f>SUM(J267:J270)</f>
        <v>0</v>
      </c>
      <c r="K266" s="115">
        <f>SUM(K267:K270)</f>
        <v>0</v>
      </c>
      <c r="L266" s="110">
        <f t="shared" si="40"/>
        <v>0</v>
      </c>
      <c r="M266" s="131">
        <f>SUM(M267:M270)</f>
        <v>0</v>
      </c>
      <c r="N266" s="109">
        <f>SUM(N267:N270)</f>
        <v>0</v>
      </c>
      <c r="O266" s="110">
        <f t="shared" si="41"/>
        <v>0</v>
      </c>
      <c r="P266" s="213"/>
    </row>
    <row r="267" spans="1:16" hidden="1" x14ac:dyDescent="0.25">
      <c r="A267" s="36">
        <v>6421</v>
      </c>
      <c r="B267" s="57" t="s">
        <v>259</v>
      </c>
      <c r="C267" s="311">
        <f t="shared" si="51"/>
        <v>0</v>
      </c>
      <c r="D267" s="237"/>
      <c r="E267" s="60"/>
      <c r="F267" s="145">
        <f t="shared" si="38"/>
        <v>0</v>
      </c>
      <c r="G267" s="237"/>
      <c r="H267" s="238"/>
      <c r="I267" s="110">
        <f t="shared" si="39"/>
        <v>0</v>
      </c>
      <c r="J267" s="237">
        <v>0</v>
      </c>
      <c r="K267" s="238"/>
      <c r="L267" s="110">
        <f t="shared" si="40"/>
        <v>0</v>
      </c>
      <c r="M267" s="121"/>
      <c r="N267" s="60"/>
      <c r="O267" s="110">
        <f t="shared" si="41"/>
        <v>0</v>
      </c>
      <c r="P267" s="213"/>
    </row>
    <row r="268" spans="1:16" hidden="1" x14ac:dyDescent="0.25">
      <c r="A268" s="36">
        <v>6422</v>
      </c>
      <c r="B268" s="57" t="s">
        <v>260</v>
      </c>
      <c r="C268" s="311">
        <f t="shared" si="51"/>
        <v>0</v>
      </c>
      <c r="D268" s="237"/>
      <c r="E268" s="60"/>
      <c r="F268" s="145">
        <f t="shared" si="38"/>
        <v>0</v>
      </c>
      <c r="G268" s="237"/>
      <c r="H268" s="238"/>
      <c r="I268" s="110">
        <f t="shared" si="39"/>
        <v>0</v>
      </c>
      <c r="J268" s="237">
        <v>0</v>
      </c>
      <c r="K268" s="238"/>
      <c r="L268" s="110">
        <f t="shared" si="40"/>
        <v>0</v>
      </c>
      <c r="M268" s="121"/>
      <c r="N268" s="60"/>
      <c r="O268" s="110">
        <f t="shared" si="41"/>
        <v>0</v>
      </c>
      <c r="P268" s="213"/>
    </row>
    <row r="269" spans="1:16" ht="24" hidden="1" x14ac:dyDescent="0.25">
      <c r="A269" s="36">
        <v>6423</v>
      </c>
      <c r="B269" s="57" t="s">
        <v>261</v>
      </c>
      <c r="C269" s="311">
        <f t="shared" si="51"/>
        <v>0</v>
      </c>
      <c r="D269" s="237"/>
      <c r="E269" s="60"/>
      <c r="F269" s="145">
        <f t="shared" si="38"/>
        <v>0</v>
      </c>
      <c r="G269" s="237"/>
      <c r="H269" s="238"/>
      <c r="I269" s="110">
        <f t="shared" si="39"/>
        <v>0</v>
      </c>
      <c r="J269" s="237">
        <v>0</v>
      </c>
      <c r="K269" s="238"/>
      <c r="L269" s="110">
        <f t="shared" si="40"/>
        <v>0</v>
      </c>
      <c r="M269" s="121"/>
      <c r="N269" s="60"/>
      <c r="O269" s="110">
        <f t="shared" si="41"/>
        <v>0</v>
      </c>
      <c r="P269" s="213"/>
    </row>
    <row r="270" spans="1:16" ht="36" hidden="1" x14ac:dyDescent="0.25">
      <c r="A270" s="36">
        <v>6424</v>
      </c>
      <c r="B270" s="57" t="s">
        <v>262</v>
      </c>
      <c r="C270" s="311">
        <f t="shared" si="51"/>
        <v>0</v>
      </c>
      <c r="D270" s="237"/>
      <c r="E270" s="60"/>
      <c r="F270" s="145">
        <f t="shared" si="38"/>
        <v>0</v>
      </c>
      <c r="G270" s="237"/>
      <c r="H270" s="238"/>
      <c r="I270" s="110">
        <f t="shared" si="39"/>
        <v>0</v>
      </c>
      <c r="J270" s="237">
        <v>0</v>
      </c>
      <c r="K270" s="238"/>
      <c r="L270" s="110">
        <f t="shared" si="40"/>
        <v>0</v>
      </c>
      <c r="M270" s="121"/>
      <c r="N270" s="60"/>
      <c r="O270" s="110">
        <f t="shared" si="41"/>
        <v>0</v>
      </c>
      <c r="P270" s="213"/>
    </row>
    <row r="271" spans="1:16" ht="36" hidden="1" x14ac:dyDescent="0.25">
      <c r="A271" s="147">
        <v>7000</v>
      </c>
      <c r="B271" s="147" t="s">
        <v>263</v>
      </c>
      <c r="C271" s="388">
        <f t="shared" si="51"/>
        <v>0</v>
      </c>
      <c r="D271" s="312">
        <f>SUM(D272,D282)</f>
        <v>0</v>
      </c>
      <c r="E271" s="148">
        <f>SUM(E272,E282)</f>
        <v>0</v>
      </c>
      <c r="F271" s="313">
        <f t="shared" si="38"/>
        <v>0</v>
      </c>
      <c r="G271" s="312">
        <f>SUM(G272,G282)</f>
        <v>0</v>
      </c>
      <c r="H271" s="314">
        <f>SUM(H272,H282)</f>
        <v>0</v>
      </c>
      <c r="I271" s="315">
        <f t="shared" si="39"/>
        <v>0</v>
      </c>
      <c r="J271" s="312">
        <f>SUM(J272,J282)</f>
        <v>0</v>
      </c>
      <c r="K271" s="314">
        <f>SUM(K272,K282)</f>
        <v>0</v>
      </c>
      <c r="L271" s="315">
        <f t="shared" si="40"/>
        <v>0</v>
      </c>
      <c r="M271" s="316">
        <f>SUM(M272,M282)</f>
        <v>0</v>
      </c>
      <c r="N271" s="317">
        <f>SUM(N272,N282)</f>
        <v>0</v>
      </c>
      <c r="O271" s="318">
        <f t="shared" si="41"/>
        <v>0</v>
      </c>
      <c r="P271" s="367"/>
    </row>
    <row r="272" spans="1:16" ht="24" hidden="1" x14ac:dyDescent="0.25">
      <c r="A272" s="44">
        <v>7200</v>
      </c>
      <c r="B272" s="103" t="s">
        <v>264</v>
      </c>
      <c r="C272" s="375">
        <f t="shared" si="51"/>
        <v>0</v>
      </c>
      <c r="D272" s="227">
        <f>SUM(D273,D274,D277,D278,D281)</f>
        <v>0</v>
      </c>
      <c r="E272" s="50">
        <f>SUM(E273,E274,E277,E278,E281)</f>
        <v>0</v>
      </c>
      <c r="F272" s="283">
        <f t="shared" si="38"/>
        <v>0</v>
      </c>
      <c r="G272" s="227">
        <f>SUM(G273,G274,G277,G278,G281)</f>
        <v>0</v>
      </c>
      <c r="H272" s="104">
        <f>SUM(H273,H274,H277,H278,H281)</f>
        <v>0</v>
      </c>
      <c r="I272" s="112">
        <f t="shared" si="39"/>
        <v>0</v>
      </c>
      <c r="J272" s="227">
        <f>SUM(J273,J274,J277,J278,J281)</f>
        <v>0</v>
      </c>
      <c r="K272" s="104">
        <f>SUM(K273,K274,K277,K278,K281)</f>
        <v>0</v>
      </c>
      <c r="L272" s="112">
        <f t="shared" si="40"/>
        <v>0</v>
      </c>
      <c r="M272" s="134">
        <f>SUM(M273,M274,M277,M278,M281)</f>
        <v>0</v>
      </c>
      <c r="N272" s="126">
        <f>SUM(N273,N274,N277,N278,N281)</f>
        <v>0</v>
      </c>
      <c r="O272" s="284">
        <f t="shared" si="41"/>
        <v>0</v>
      </c>
      <c r="P272" s="285"/>
    </row>
    <row r="273" spans="1:16" ht="24" hidden="1" x14ac:dyDescent="0.25">
      <c r="A273" s="164">
        <v>7210</v>
      </c>
      <c r="B273" s="52" t="s">
        <v>265</v>
      </c>
      <c r="C273" s="376">
        <f t="shared" si="51"/>
        <v>0</v>
      </c>
      <c r="D273" s="231"/>
      <c r="E273" s="55"/>
      <c r="F273" s="287">
        <f t="shared" si="38"/>
        <v>0</v>
      </c>
      <c r="G273" s="231"/>
      <c r="H273" s="232"/>
      <c r="I273" s="114">
        <f t="shared" si="39"/>
        <v>0</v>
      </c>
      <c r="J273" s="231">
        <v>0</v>
      </c>
      <c r="K273" s="232"/>
      <c r="L273" s="114">
        <f t="shared" si="40"/>
        <v>0</v>
      </c>
      <c r="M273" s="179"/>
      <c r="N273" s="55"/>
      <c r="O273" s="114">
        <f t="shared" si="41"/>
        <v>0</v>
      </c>
      <c r="P273" s="208"/>
    </row>
    <row r="274" spans="1:16" s="146" customFormat="1" ht="36" hidden="1" x14ac:dyDescent="0.25">
      <c r="A274" s="108">
        <v>7220</v>
      </c>
      <c r="B274" s="57" t="s">
        <v>266</v>
      </c>
      <c r="C274" s="311">
        <f t="shared" si="51"/>
        <v>0</v>
      </c>
      <c r="D274" s="288">
        <f>SUM(D275:D276)</f>
        <v>0</v>
      </c>
      <c r="E274" s="109">
        <f>SUM(E275:E276)</f>
        <v>0</v>
      </c>
      <c r="F274" s="145">
        <f t="shared" si="38"/>
        <v>0</v>
      </c>
      <c r="G274" s="288">
        <f>SUM(G275:G276)</f>
        <v>0</v>
      </c>
      <c r="H274" s="115">
        <f>SUM(H275:H276)</f>
        <v>0</v>
      </c>
      <c r="I274" s="110">
        <f t="shared" si="39"/>
        <v>0</v>
      </c>
      <c r="J274" s="288">
        <f>SUM(J275:J276)</f>
        <v>0</v>
      </c>
      <c r="K274" s="115">
        <f>SUM(K275:K276)</f>
        <v>0</v>
      </c>
      <c r="L274" s="110">
        <f t="shared" si="40"/>
        <v>0</v>
      </c>
      <c r="M274" s="131">
        <f>SUM(M275:M276)</f>
        <v>0</v>
      </c>
      <c r="N274" s="109">
        <f>SUM(N275:N276)</f>
        <v>0</v>
      </c>
      <c r="O274" s="110">
        <f t="shared" si="41"/>
        <v>0</v>
      </c>
      <c r="P274" s="213"/>
    </row>
    <row r="275" spans="1:16" s="146" customFormat="1" ht="36" hidden="1" x14ac:dyDescent="0.25">
      <c r="A275" s="36">
        <v>7221</v>
      </c>
      <c r="B275" s="57" t="s">
        <v>267</v>
      </c>
      <c r="C275" s="311">
        <f t="shared" si="51"/>
        <v>0</v>
      </c>
      <c r="D275" s="237"/>
      <c r="E275" s="60"/>
      <c r="F275" s="145">
        <f t="shared" si="38"/>
        <v>0</v>
      </c>
      <c r="G275" s="237"/>
      <c r="H275" s="238"/>
      <c r="I275" s="110">
        <f t="shared" si="39"/>
        <v>0</v>
      </c>
      <c r="J275" s="237">
        <v>0</v>
      </c>
      <c r="K275" s="238"/>
      <c r="L275" s="110">
        <f t="shared" si="40"/>
        <v>0</v>
      </c>
      <c r="M275" s="121"/>
      <c r="N275" s="60"/>
      <c r="O275" s="110">
        <f t="shared" si="41"/>
        <v>0</v>
      </c>
      <c r="P275" s="213"/>
    </row>
    <row r="276" spans="1:16" s="146" customFormat="1" ht="36" hidden="1" x14ac:dyDescent="0.25">
      <c r="A276" s="36">
        <v>7222</v>
      </c>
      <c r="B276" s="57" t="s">
        <v>268</v>
      </c>
      <c r="C276" s="311">
        <f t="shared" si="51"/>
        <v>0</v>
      </c>
      <c r="D276" s="237"/>
      <c r="E276" s="60"/>
      <c r="F276" s="145">
        <f t="shared" si="38"/>
        <v>0</v>
      </c>
      <c r="G276" s="237"/>
      <c r="H276" s="238"/>
      <c r="I276" s="110">
        <f t="shared" si="39"/>
        <v>0</v>
      </c>
      <c r="J276" s="237">
        <v>0</v>
      </c>
      <c r="K276" s="238"/>
      <c r="L276" s="110">
        <f t="shared" si="40"/>
        <v>0</v>
      </c>
      <c r="M276" s="121"/>
      <c r="N276" s="60"/>
      <c r="O276" s="110">
        <f t="shared" si="41"/>
        <v>0</v>
      </c>
      <c r="P276" s="213"/>
    </row>
    <row r="277" spans="1:16" s="146" customFormat="1" ht="24" hidden="1" x14ac:dyDescent="0.25">
      <c r="A277" s="108">
        <v>7230</v>
      </c>
      <c r="B277" s="57" t="s">
        <v>269</v>
      </c>
      <c r="C277" s="311">
        <f t="shared" si="51"/>
        <v>0</v>
      </c>
      <c r="D277" s="237"/>
      <c r="E277" s="60"/>
      <c r="F277" s="145">
        <f t="shared" si="38"/>
        <v>0</v>
      </c>
      <c r="G277" s="237"/>
      <c r="H277" s="238"/>
      <c r="I277" s="110">
        <f t="shared" si="39"/>
        <v>0</v>
      </c>
      <c r="J277" s="237">
        <v>0</v>
      </c>
      <c r="K277" s="238"/>
      <c r="L277" s="110">
        <f t="shared" si="40"/>
        <v>0</v>
      </c>
      <c r="M277" s="121"/>
      <c r="N277" s="60"/>
      <c r="O277" s="110">
        <f>M277+N277</f>
        <v>0</v>
      </c>
      <c r="P277" s="213"/>
    </row>
    <row r="278" spans="1:16" ht="24" hidden="1" x14ac:dyDescent="0.25">
      <c r="A278" s="108">
        <v>7240</v>
      </c>
      <c r="B278" s="57" t="s">
        <v>270</v>
      </c>
      <c r="C278" s="311">
        <f t="shared" si="51"/>
        <v>0</v>
      </c>
      <c r="D278" s="288">
        <f>SUM(D279:D280)</f>
        <v>0</v>
      </c>
      <c r="E278" s="109">
        <f>SUM(E279:E280)</f>
        <v>0</v>
      </c>
      <c r="F278" s="145">
        <f t="shared" si="38"/>
        <v>0</v>
      </c>
      <c r="G278" s="288">
        <f>SUM(G279:G280)</f>
        <v>0</v>
      </c>
      <c r="H278" s="115">
        <f>SUM(H279:H280)</f>
        <v>0</v>
      </c>
      <c r="I278" s="110">
        <f t="shared" si="39"/>
        <v>0</v>
      </c>
      <c r="J278" s="288">
        <f>SUM(J279:J280)</f>
        <v>0</v>
      </c>
      <c r="K278" s="115">
        <f>SUM(K279:K280)</f>
        <v>0</v>
      </c>
      <c r="L278" s="110">
        <f t="shared" si="40"/>
        <v>0</v>
      </c>
      <c r="M278" s="131">
        <f>SUM(M279:M280)</f>
        <v>0</v>
      </c>
      <c r="N278" s="109">
        <f>SUM(N279:N280)</f>
        <v>0</v>
      </c>
      <c r="O278" s="110">
        <f>SUM(O279:O280)</f>
        <v>0</v>
      </c>
      <c r="P278" s="213"/>
    </row>
    <row r="279" spans="1:16" ht="48" hidden="1" x14ac:dyDescent="0.25">
      <c r="A279" s="36">
        <v>7245</v>
      </c>
      <c r="B279" s="57" t="s">
        <v>271</v>
      </c>
      <c r="C279" s="311">
        <f t="shared" si="51"/>
        <v>0</v>
      </c>
      <c r="D279" s="237"/>
      <c r="E279" s="60"/>
      <c r="F279" s="145">
        <f t="shared" si="38"/>
        <v>0</v>
      </c>
      <c r="G279" s="237"/>
      <c r="H279" s="238"/>
      <c r="I279" s="110">
        <f t="shared" si="39"/>
        <v>0</v>
      </c>
      <c r="J279" s="237">
        <v>0</v>
      </c>
      <c r="K279" s="238"/>
      <c r="L279" s="110">
        <f t="shared" si="40"/>
        <v>0</v>
      </c>
      <c r="M279" s="121"/>
      <c r="N279" s="60"/>
      <c r="O279" s="110">
        <f t="shared" ref="O279:O282" si="58">M279+N279</f>
        <v>0</v>
      </c>
      <c r="P279" s="213"/>
    </row>
    <row r="280" spans="1:16" ht="96" hidden="1" x14ac:dyDescent="0.25">
      <c r="A280" s="36">
        <v>7246</v>
      </c>
      <c r="B280" s="57" t="s">
        <v>272</v>
      </c>
      <c r="C280" s="311">
        <f t="shared" si="51"/>
        <v>0</v>
      </c>
      <c r="D280" s="237"/>
      <c r="E280" s="60"/>
      <c r="F280" s="145">
        <f t="shared" si="38"/>
        <v>0</v>
      </c>
      <c r="G280" s="237"/>
      <c r="H280" s="238"/>
      <c r="I280" s="110">
        <f t="shared" si="39"/>
        <v>0</v>
      </c>
      <c r="J280" s="237">
        <v>0</v>
      </c>
      <c r="K280" s="238"/>
      <c r="L280" s="110">
        <f t="shared" si="40"/>
        <v>0</v>
      </c>
      <c r="M280" s="121"/>
      <c r="N280" s="60"/>
      <c r="O280" s="110">
        <f t="shared" si="58"/>
        <v>0</v>
      </c>
      <c r="P280" s="213"/>
    </row>
    <row r="281" spans="1:16" ht="24" hidden="1" x14ac:dyDescent="0.25">
      <c r="A281" s="108">
        <v>7260</v>
      </c>
      <c r="B281" s="57" t="s">
        <v>273</v>
      </c>
      <c r="C281" s="311">
        <f t="shared" si="51"/>
        <v>0</v>
      </c>
      <c r="D281" s="231"/>
      <c r="E281" s="55"/>
      <c r="F281" s="287">
        <f t="shared" si="38"/>
        <v>0</v>
      </c>
      <c r="G281" s="231"/>
      <c r="H281" s="232"/>
      <c r="I281" s="114">
        <f t="shared" si="39"/>
        <v>0</v>
      </c>
      <c r="J281" s="231">
        <v>0</v>
      </c>
      <c r="K281" s="232"/>
      <c r="L281" s="114">
        <f t="shared" si="40"/>
        <v>0</v>
      </c>
      <c r="M281" s="179"/>
      <c r="N281" s="55"/>
      <c r="O281" s="114">
        <f t="shared" si="58"/>
        <v>0</v>
      </c>
      <c r="P281" s="208"/>
    </row>
    <row r="282" spans="1:16" hidden="1" x14ac:dyDescent="0.25">
      <c r="A282" s="44">
        <v>7700</v>
      </c>
      <c r="B282" s="103" t="s">
        <v>302</v>
      </c>
      <c r="C282" s="293">
        <f t="shared" si="51"/>
        <v>0</v>
      </c>
      <c r="D282" s="319">
        <f>D283</f>
        <v>0</v>
      </c>
      <c r="E282" s="158">
        <f>SUM(E283)</f>
        <v>0</v>
      </c>
      <c r="F282" s="320">
        <f t="shared" si="38"/>
        <v>0</v>
      </c>
      <c r="G282" s="319">
        <f>G283</f>
        <v>0</v>
      </c>
      <c r="H282" s="321">
        <f>SUM(H283)</f>
        <v>0</v>
      </c>
      <c r="I282" s="159">
        <f t="shared" si="39"/>
        <v>0</v>
      </c>
      <c r="J282" s="319">
        <f>J283</f>
        <v>0</v>
      </c>
      <c r="K282" s="321">
        <f>SUM(K283)</f>
        <v>0</v>
      </c>
      <c r="L282" s="159">
        <f t="shared" si="40"/>
        <v>0</v>
      </c>
      <c r="M282" s="173">
        <f>SUM(M283)</f>
        <v>0</v>
      </c>
      <c r="N282" s="158">
        <f>SUM(N283)</f>
        <v>0</v>
      </c>
      <c r="O282" s="159">
        <f t="shared" si="58"/>
        <v>0</v>
      </c>
      <c r="P282" s="294"/>
    </row>
    <row r="283" spans="1:16" hidden="1" x14ac:dyDescent="0.25">
      <c r="A283" s="62">
        <v>7720</v>
      </c>
      <c r="B283" s="63" t="s">
        <v>303</v>
      </c>
      <c r="C283" s="322">
        <f t="shared" si="51"/>
        <v>0</v>
      </c>
      <c r="D283" s="242"/>
      <c r="E283" s="66"/>
      <c r="F283" s="143">
        <f t="shared" si="38"/>
        <v>0</v>
      </c>
      <c r="G283" s="242"/>
      <c r="H283" s="243"/>
      <c r="I283" s="244">
        <f t="shared" si="39"/>
        <v>0</v>
      </c>
      <c r="J283" s="242">
        <v>0</v>
      </c>
      <c r="K283" s="243"/>
      <c r="L283" s="244">
        <f t="shared" si="40"/>
        <v>0</v>
      </c>
      <c r="M283" s="180"/>
      <c r="N283" s="66"/>
      <c r="O283" s="244">
        <f>M283+N283</f>
        <v>0</v>
      </c>
      <c r="P283" s="246"/>
    </row>
    <row r="284" spans="1:16" hidden="1" x14ac:dyDescent="0.25">
      <c r="A284" s="151"/>
      <c r="B284" s="78" t="s">
        <v>274</v>
      </c>
      <c r="C284" s="376">
        <f t="shared" si="51"/>
        <v>0</v>
      </c>
      <c r="D284" s="127">
        <f>SUM(D285:D286)</f>
        <v>0</v>
      </c>
      <c r="E284" s="106">
        <f>SUM(E285:E286)</f>
        <v>0</v>
      </c>
      <c r="F284" s="286">
        <f t="shared" si="38"/>
        <v>0</v>
      </c>
      <c r="G284" s="127">
        <f>SUM(G285:G286)</f>
        <v>0</v>
      </c>
      <c r="H284" s="172">
        <f>SUM(H285:H286)</f>
        <v>0</v>
      </c>
      <c r="I284" s="107">
        <f t="shared" si="39"/>
        <v>0</v>
      </c>
      <c r="J284" s="127">
        <f>SUM(J285:J286)</f>
        <v>0</v>
      </c>
      <c r="K284" s="172">
        <f>SUM(K285:K286)</f>
        <v>0</v>
      </c>
      <c r="L284" s="107">
        <f t="shared" si="40"/>
        <v>0</v>
      </c>
      <c r="M284" s="132">
        <f>SUM(M285:M286)</f>
        <v>0</v>
      </c>
      <c r="N284" s="106">
        <f>SUM(N285:N286)</f>
        <v>0</v>
      </c>
      <c r="O284" s="107">
        <f t="shared" ref="O284:O299" si="59">M284+N284</f>
        <v>0</v>
      </c>
      <c r="P284" s="265"/>
    </row>
    <row r="285" spans="1:16" hidden="1" x14ac:dyDescent="0.25">
      <c r="A285" s="144" t="s">
        <v>275</v>
      </c>
      <c r="B285" s="36" t="s">
        <v>276</v>
      </c>
      <c r="C285" s="311">
        <f t="shared" si="51"/>
        <v>0</v>
      </c>
      <c r="D285" s="237"/>
      <c r="E285" s="60"/>
      <c r="F285" s="145">
        <f t="shared" si="38"/>
        <v>0</v>
      </c>
      <c r="G285" s="237"/>
      <c r="H285" s="238"/>
      <c r="I285" s="110">
        <f t="shared" si="39"/>
        <v>0</v>
      </c>
      <c r="J285" s="237">
        <f>25-25</f>
        <v>0</v>
      </c>
      <c r="K285" s="238"/>
      <c r="L285" s="110">
        <f t="shared" si="40"/>
        <v>0</v>
      </c>
      <c r="M285" s="121"/>
      <c r="N285" s="60"/>
      <c r="O285" s="110">
        <f t="shared" si="59"/>
        <v>0</v>
      </c>
      <c r="P285" s="213"/>
    </row>
    <row r="286" spans="1:16" ht="24" hidden="1" x14ac:dyDescent="0.25">
      <c r="A286" s="144" t="s">
        <v>277</v>
      </c>
      <c r="B286" s="150" t="s">
        <v>278</v>
      </c>
      <c r="C286" s="376">
        <f t="shared" si="51"/>
        <v>0</v>
      </c>
      <c r="D286" s="231"/>
      <c r="E286" s="55"/>
      <c r="F286" s="287">
        <f t="shared" si="38"/>
        <v>0</v>
      </c>
      <c r="G286" s="231"/>
      <c r="H286" s="232"/>
      <c r="I286" s="114">
        <f t="shared" si="39"/>
        <v>0</v>
      </c>
      <c r="J286" s="231"/>
      <c r="K286" s="232"/>
      <c r="L286" s="114">
        <f t="shared" si="40"/>
        <v>0</v>
      </c>
      <c r="M286" s="179"/>
      <c r="N286" s="55"/>
      <c r="O286" s="114">
        <f t="shared" si="59"/>
        <v>0</v>
      </c>
      <c r="P286" s="208"/>
    </row>
    <row r="287" spans="1:16" x14ac:dyDescent="0.25">
      <c r="A287" s="323"/>
      <c r="B287" s="324" t="s">
        <v>279</v>
      </c>
      <c r="C287" s="389">
        <f>SUM(C284,C271,C233,C198,C190,C176,C78,C56)</f>
        <v>80000</v>
      </c>
      <c r="D287" s="326">
        <f t="shared" ref="D287" si="60">SUM(D284,D271,D233,D198,D190,D176,D78,D56)</f>
        <v>80000</v>
      </c>
      <c r="E287" s="327">
        <f>SUM(E284,E271,E233,E198,E190,E176,E78,E56)</f>
        <v>0</v>
      </c>
      <c r="F287" s="140">
        <f t="shared" si="38"/>
        <v>80000</v>
      </c>
      <c r="G287" s="326">
        <f>SUM(G284,G271,G233,G198,G190,G176,G78,G56)</f>
        <v>0</v>
      </c>
      <c r="H287" s="328">
        <f>SUM(H284,H271,H233,H198,H190,H176,H78,H56)</f>
        <v>0</v>
      </c>
      <c r="I287" s="329">
        <f t="shared" si="39"/>
        <v>0</v>
      </c>
      <c r="J287" s="326">
        <f t="shared" ref="J287" si="61">SUM(J284,J271,J233,J198,J190,J176,J78,J56)</f>
        <v>0</v>
      </c>
      <c r="K287" s="328">
        <f>SUM(K284,K271,K233,K198,K190,K176,K78,K56)</f>
        <v>0</v>
      </c>
      <c r="L287" s="329">
        <f t="shared" si="40"/>
        <v>0</v>
      </c>
      <c r="M287" s="134">
        <f>SUM(M284,M271,M233,M198,M190,M176,M78,M56)</f>
        <v>0</v>
      </c>
      <c r="N287" s="126">
        <f>SUM(N284,N271,N233,N198,N190,N176,N78,N56)</f>
        <v>0</v>
      </c>
      <c r="O287" s="284">
        <f t="shared" si="59"/>
        <v>0</v>
      </c>
      <c r="P287" s="285"/>
    </row>
    <row r="288" spans="1:16" hidden="1" x14ac:dyDescent="0.25">
      <c r="A288" s="349" t="s">
        <v>280</v>
      </c>
      <c r="B288" s="350"/>
      <c r="C288" s="390">
        <f t="shared" ref="C288" si="62">F288+I288+L288+O288</f>
        <v>0</v>
      </c>
      <c r="D288" s="331">
        <f>SUM(D28,D29,D45)-D54</f>
        <v>0</v>
      </c>
      <c r="E288" s="332">
        <f>SUM(E28,E29,E45)-E54</f>
        <v>0</v>
      </c>
      <c r="F288" s="333">
        <f t="shared" si="38"/>
        <v>0</v>
      </c>
      <c r="G288" s="331">
        <f>SUM(G28,G29,G45)-G54</f>
        <v>0</v>
      </c>
      <c r="H288" s="334">
        <f>SUM(H28,H29,H45)-H54</f>
        <v>0</v>
      </c>
      <c r="I288" s="335">
        <f t="shared" si="39"/>
        <v>0</v>
      </c>
      <c r="J288" s="331">
        <f>(J30+J46)-J54</f>
        <v>0</v>
      </c>
      <c r="K288" s="334">
        <f>(K30+K46)-K54</f>
        <v>0</v>
      </c>
      <c r="L288" s="335">
        <f t="shared" si="40"/>
        <v>0</v>
      </c>
      <c r="M288" s="330">
        <f>M48-M54</f>
        <v>0</v>
      </c>
      <c r="N288" s="332">
        <f>N48-N54</f>
        <v>0</v>
      </c>
      <c r="O288" s="335">
        <f t="shared" si="59"/>
        <v>0</v>
      </c>
      <c r="P288" s="336"/>
    </row>
    <row r="289" spans="1:17" s="20" customFormat="1" hidden="1" x14ac:dyDescent="0.25">
      <c r="A289" s="349" t="s">
        <v>281</v>
      </c>
      <c r="B289" s="350"/>
      <c r="C289" s="390">
        <f>SUM(C290,C291)-C298+C299</f>
        <v>0</v>
      </c>
      <c r="D289" s="331">
        <f t="shared" ref="D289" si="63">SUM(D290,D291)-D298+D299</f>
        <v>0</v>
      </c>
      <c r="E289" s="332">
        <f>SUM(E290,E291)-E298+E299</f>
        <v>0</v>
      </c>
      <c r="F289" s="333">
        <f t="shared" si="38"/>
        <v>0</v>
      </c>
      <c r="G289" s="331">
        <f>SUM(G290,G291)-G298+G299</f>
        <v>0</v>
      </c>
      <c r="H289" s="334">
        <f>SUM(H290,H291)-H298+H299</f>
        <v>0</v>
      </c>
      <c r="I289" s="335">
        <f t="shared" si="39"/>
        <v>0</v>
      </c>
      <c r="J289" s="331">
        <f t="shared" ref="J289" si="64">SUM(J290,J291)-J298+J299</f>
        <v>0</v>
      </c>
      <c r="K289" s="334">
        <f>SUM(K290,K291)-K298+K299</f>
        <v>0</v>
      </c>
      <c r="L289" s="335">
        <f t="shared" si="40"/>
        <v>0</v>
      </c>
      <c r="M289" s="330">
        <f>SUM(M290,M291)-M298+M299</f>
        <v>0</v>
      </c>
      <c r="N289" s="332">
        <f>SUM(N290,N291)-N298+N299</f>
        <v>0</v>
      </c>
      <c r="O289" s="335">
        <f t="shared" si="59"/>
        <v>0</v>
      </c>
      <c r="P289" s="336"/>
    </row>
    <row r="290" spans="1:17" s="20" customFormat="1" hidden="1" x14ac:dyDescent="0.25">
      <c r="A290" s="338" t="s">
        <v>282</v>
      </c>
      <c r="B290" s="338" t="s">
        <v>283</v>
      </c>
      <c r="C290" s="390">
        <f>C25-C284</f>
        <v>0</v>
      </c>
      <c r="D290" s="331">
        <f t="shared" ref="D290" si="65">D25-D284</f>
        <v>0</v>
      </c>
      <c r="E290" s="332">
        <f>E25-E284</f>
        <v>0</v>
      </c>
      <c r="F290" s="333">
        <f t="shared" si="38"/>
        <v>0</v>
      </c>
      <c r="G290" s="331">
        <f>G25-G284</f>
        <v>0</v>
      </c>
      <c r="H290" s="334">
        <f>H25-H284</f>
        <v>0</v>
      </c>
      <c r="I290" s="335">
        <f t="shared" si="39"/>
        <v>0</v>
      </c>
      <c r="J290" s="331">
        <f t="shared" ref="J290" si="66">J25-J284</f>
        <v>0</v>
      </c>
      <c r="K290" s="334">
        <f>K25-K284</f>
        <v>0</v>
      </c>
      <c r="L290" s="335">
        <f t="shared" si="40"/>
        <v>0</v>
      </c>
      <c r="M290" s="330">
        <f>M25-M284</f>
        <v>0</v>
      </c>
      <c r="N290" s="332">
        <f>N25-N284</f>
        <v>0</v>
      </c>
      <c r="O290" s="335">
        <f t="shared" si="59"/>
        <v>0</v>
      </c>
      <c r="P290" s="336"/>
    </row>
    <row r="291" spans="1:17" s="20" customFormat="1" hidden="1" x14ac:dyDescent="0.25">
      <c r="A291" s="339" t="s">
        <v>284</v>
      </c>
      <c r="B291" s="339" t="s">
        <v>285</v>
      </c>
      <c r="C291" s="390">
        <f>SUM(C292,C294,C296)-SUM(C293,C295,C297)</f>
        <v>0</v>
      </c>
      <c r="D291" s="331">
        <f t="shared" ref="D291:E291" si="67">SUM(D292,D294,D296)-SUM(D293,D295,D297)</f>
        <v>0</v>
      </c>
      <c r="E291" s="332">
        <f t="shared" si="67"/>
        <v>0</v>
      </c>
      <c r="F291" s="333">
        <f t="shared" si="38"/>
        <v>0</v>
      </c>
      <c r="G291" s="331">
        <f t="shared" ref="G291:H291" si="68">SUM(G292,G294,G296)-SUM(G293,G295,G297)</f>
        <v>0</v>
      </c>
      <c r="H291" s="334">
        <f t="shared" si="68"/>
        <v>0</v>
      </c>
      <c r="I291" s="335">
        <f t="shared" si="39"/>
        <v>0</v>
      </c>
      <c r="J291" s="331">
        <f t="shared" ref="J291:K291" si="69">SUM(J292,J294,J296)-SUM(J293,J295,J297)</f>
        <v>0</v>
      </c>
      <c r="K291" s="334">
        <f t="shared" si="69"/>
        <v>0</v>
      </c>
      <c r="L291" s="335">
        <f t="shared" si="40"/>
        <v>0</v>
      </c>
      <c r="M291" s="330">
        <f t="shared" ref="M291:N291" si="70">SUM(M292,M294,M296)-SUM(M293,M295,M297)</f>
        <v>0</v>
      </c>
      <c r="N291" s="332">
        <f t="shared" si="70"/>
        <v>0</v>
      </c>
      <c r="O291" s="335">
        <f t="shared" si="59"/>
        <v>0</v>
      </c>
      <c r="P291" s="336"/>
    </row>
    <row r="292" spans="1:17" s="20" customFormat="1" hidden="1" x14ac:dyDescent="0.25">
      <c r="A292" s="151" t="s">
        <v>286</v>
      </c>
      <c r="B292" s="81" t="s">
        <v>287</v>
      </c>
      <c r="C292" s="322">
        <f t="shared" ref="C292:C299" si="71">F292+I292+L292+O292</f>
        <v>0</v>
      </c>
      <c r="D292" s="242"/>
      <c r="E292" s="66"/>
      <c r="F292" s="143">
        <f t="shared" si="38"/>
        <v>0</v>
      </c>
      <c r="G292" s="242"/>
      <c r="H292" s="243"/>
      <c r="I292" s="244">
        <f t="shared" si="39"/>
        <v>0</v>
      </c>
      <c r="J292" s="242"/>
      <c r="K292" s="243"/>
      <c r="L292" s="244">
        <f t="shared" si="40"/>
        <v>0</v>
      </c>
      <c r="M292" s="180"/>
      <c r="N292" s="66"/>
      <c r="O292" s="244">
        <f t="shared" si="59"/>
        <v>0</v>
      </c>
      <c r="P292" s="246"/>
    </row>
    <row r="293" spans="1:17" ht="24" hidden="1" x14ac:dyDescent="0.25">
      <c r="A293" s="144" t="s">
        <v>288</v>
      </c>
      <c r="B293" s="35" t="s">
        <v>289</v>
      </c>
      <c r="C293" s="311">
        <f t="shared" si="71"/>
        <v>0</v>
      </c>
      <c r="D293" s="237"/>
      <c r="E293" s="60"/>
      <c r="F293" s="145">
        <f t="shared" si="38"/>
        <v>0</v>
      </c>
      <c r="G293" s="237"/>
      <c r="H293" s="238"/>
      <c r="I293" s="110">
        <f t="shared" si="39"/>
        <v>0</v>
      </c>
      <c r="J293" s="237"/>
      <c r="K293" s="238"/>
      <c r="L293" s="110">
        <f t="shared" si="40"/>
        <v>0</v>
      </c>
      <c r="M293" s="121"/>
      <c r="N293" s="60"/>
      <c r="O293" s="110">
        <f t="shared" si="59"/>
        <v>0</v>
      </c>
      <c r="P293" s="213"/>
    </row>
    <row r="294" spans="1:17" hidden="1" x14ac:dyDescent="0.25">
      <c r="A294" s="144" t="s">
        <v>290</v>
      </c>
      <c r="B294" s="35" t="s">
        <v>291</v>
      </c>
      <c r="C294" s="311">
        <f t="shared" si="71"/>
        <v>0</v>
      </c>
      <c r="D294" s="237"/>
      <c r="E294" s="60"/>
      <c r="F294" s="145">
        <f t="shared" si="38"/>
        <v>0</v>
      </c>
      <c r="G294" s="237"/>
      <c r="H294" s="238"/>
      <c r="I294" s="110">
        <f t="shared" si="39"/>
        <v>0</v>
      </c>
      <c r="J294" s="237"/>
      <c r="K294" s="238"/>
      <c r="L294" s="110">
        <f t="shared" si="40"/>
        <v>0</v>
      </c>
      <c r="M294" s="121"/>
      <c r="N294" s="60"/>
      <c r="O294" s="110">
        <f t="shared" si="59"/>
        <v>0</v>
      </c>
      <c r="P294" s="213"/>
    </row>
    <row r="295" spans="1:17" ht="24" hidden="1" x14ac:dyDescent="0.25">
      <c r="A295" s="144" t="s">
        <v>292</v>
      </c>
      <c r="B295" s="35" t="s">
        <v>293</v>
      </c>
      <c r="C295" s="311">
        <f t="shared" si="71"/>
        <v>0</v>
      </c>
      <c r="D295" s="237"/>
      <c r="E295" s="60"/>
      <c r="F295" s="145">
        <f t="shared" si="38"/>
        <v>0</v>
      </c>
      <c r="G295" s="237"/>
      <c r="H295" s="238"/>
      <c r="I295" s="110">
        <f t="shared" si="39"/>
        <v>0</v>
      </c>
      <c r="J295" s="237"/>
      <c r="K295" s="238"/>
      <c r="L295" s="110">
        <f t="shared" si="40"/>
        <v>0</v>
      </c>
      <c r="M295" s="121"/>
      <c r="N295" s="60"/>
      <c r="O295" s="110">
        <f t="shared" si="59"/>
        <v>0</v>
      </c>
      <c r="P295" s="213"/>
    </row>
    <row r="296" spans="1:17" hidden="1" x14ac:dyDescent="0.25">
      <c r="A296" s="144" t="s">
        <v>294</v>
      </c>
      <c r="B296" s="35" t="s">
        <v>295</v>
      </c>
      <c r="C296" s="311">
        <f t="shared" si="71"/>
        <v>0</v>
      </c>
      <c r="D296" s="237"/>
      <c r="E296" s="60"/>
      <c r="F296" s="145">
        <f t="shared" si="38"/>
        <v>0</v>
      </c>
      <c r="G296" s="237"/>
      <c r="H296" s="238"/>
      <c r="I296" s="110">
        <f t="shared" si="39"/>
        <v>0</v>
      </c>
      <c r="J296" s="237"/>
      <c r="K296" s="238"/>
      <c r="L296" s="110">
        <f t="shared" si="40"/>
        <v>0</v>
      </c>
      <c r="M296" s="121"/>
      <c r="N296" s="60"/>
      <c r="O296" s="110">
        <f t="shared" si="59"/>
        <v>0</v>
      </c>
      <c r="P296" s="213"/>
    </row>
    <row r="297" spans="1:17" ht="24" hidden="1" x14ac:dyDescent="0.25">
      <c r="A297" s="152" t="s">
        <v>296</v>
      </c>
      <c r="B297" s="153" t="s">
        <v>297</v>
      </c>
      <c r="C297" s="386">
        <f t="shared" si="71"/>
        <v>0</v>
      </c>
      <c r="D297" s="302"/>
      <c r="E297" s="123"/>
      <c r="F297" s="139">
        <f t="shared" si="38"/>
        <v>0</v>
      </c>
      <c r="G297" s="302"/>
      <c r="H297" s="303"/>
      <c r="I297" s="300">
        <f t="shared" si="39"/>
        <v>0</v>
      </c>
      <c r="J297" s="302"/>
      <c r="K297" s="303"/>
      <c r="L297" s="300">
        <f t="shared" si="40"/>
        <v>0</v>
      </c>
      <c r="M297" s="124"/>
      <c r="N297" s="123"/>
      <c r="O297" s="300">
        <f t="shared" si="59"/>
        <v>0</v>
      </c>
      <c r="P297" s="301"/>
    </row>
    <row r="298" spans="1:17" hidden="1" x14ac:dyDescent="0.25">
      <c r="A298" s="339" t="s">
        <v>298</v>
      </c>
      <c r="B298" s="339" t="s">
        <v>299</v>
      </c>
      <c r="C298" s="390">
        <f t="shared" si="71"/>
        <v>0</v>
      </c>
      <c r="D298" s="341"/>
      <c r="E298" s="342"/>
      <c r="F298" s="333">
        <f t="shared" si="38"/>
        <v>0</v>
      </c>
      <c r="G298" s="341"/>
      <c r="H298" s="343"/>
      <c r="I298" s="335">
        <f t="shared" si="39"/>
        <v>0</v>
      </c>
      <c r="J298" s="341"/>
      <c r="K298" s="343"/>
      <c r="L298" s="335">
        <f t="shared" si="40"/>
        <v>0</v>
      </c>
      <c r="M298" s="344"/>
      <c r="N298" s="342"/>
      <c r="O298" s="335">
        <f t="shared" si="59"/>
        <v>0</v>
      </c>
      <c r="P298" s="336"/>
    </row>
    <row r="299" spans="1:17" s="20" customFormat="1" ht="48" hidden="1" x14ac:dyDescent="0.25">
      <c r="A299" s="339" t="s">
        <v>300</v>
      </c>
      <c r="B299" s="154" t="s">
        <v>301</v>
      </c>
      <c r="C299" s="391">
        <f t="shared" si="71"/>
        <v>0</v>
      </c>
      <c r="D299" s="345"/>
      <c r="E299" s="346"/>
      <c r="F299" s="162">
        <f t="shared" si="38"/>
        <v>0</v>
      </c>
      <c r="G299" s="341"/>
      <c r="H299" s="343"/>
      <c r="I299" s="335">
        <f t="shared" si="39"/>
        <v>0</v>
      </c>
      <c r="J299" s="341"/>
      <c r="K299" s="343"/>
      <c r="L299" s="335">
        <f t="shared" si="40"/>
        <v>0</v>
      </c>
      <c r="M299" s="344"/>
      <c r="N299" s="342"/>
      <c r="O299" s="335">
        <f t="shared" si="59"/>
        <v>0</v>
      </c>
      <c r="P299" s="336"/>
    </row>
    <row r="300" spans="1:17" s="20" customFormat="1" x14ac:dyDescent="0.25">
      <c r="A300" s="347" t="s">
        <v>306</v>
      </c>
      <c r="B300" s="156"/>
      <c r="C300" s="156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348"/>
      <c r="Q300" s="18"/>
    </row>
    <row r="301" spans="1:17" s="20" customFormat="1" x14ac:dyDescent="0.25">
      <c r="A301" s="658" t="s">
        <v>501</v>
      </c>
      <c r="B301" s="659"/>
      <c r="C301" s="659"/>
      <c r="D301" s="659"/>
      <c r="E301" s="659"/>
      <c r="F301" s="659"/>
      <c r="G301" s="659"/>
      <c r="H301" s="659"/>
      <c r="I301" s="659"/>
      <c r="J301" s="659"/>
      <c r="K301" s="659"/>
      <c r="L301" s="659"/>
      <c r="M301" s="659"/>
      <c r="N301" s="659"/>
      <c r="O301" s="659"/>
      <c r="P301" s="660"/>
      <c r="Q301" s="18"/>
    </row>
    <row r="302" spans="1:17" s="20" customFormat="1" x14ac:dyDescent="0.25">
      <c r="A302" s="658" t="s">
        <v>502</v>
      </c>
      <c r="B302" s="659"/>
      <c r="C302" s="659"/>
      <c r="D302" s="659"/>
      <c r="E302" s="659"/>
      <c r="F302" s="659"/>
      <c r="G302" s="659"/>
      <c r="H302" s="659"/>
      <c r="I302" s="659"/>
      <c r="J302" s="659"/>
      <c r="K302" s="659"/>
      <c r="L302" s="659"/>
      <c r="M302" s="659"/>
      <c r="N302" s="659"/>
      <c r="O302" s="659"/>
      <c r="P302" s="660"/>
      <c r="Q302" s="18"/>
    </row>
    <row r="303" spans="1:17" ht="12.75" thickBot="1" x14ac:dyDescent="0.3">
      <c r="A303" s="352"/>
      <c r="B303" s="353"/>
      <c r="C303" s="353"/>
      <c r="D303" s="353"/>
      <c r="E303" s="353"/>
      <c r="F303" s="353"/>
      <c r="G303" s="353"/>
      <c r="H303" s="353"/>
      <c r="I303" s="353"/>
      <c r="J303" s="353"/>
      <c r="K303" s="353"/>
      <c r="L303" s="353"/>
      <c r="M303" s="353"/>
      <c r="N303" s="353"/>
      <c r="O303" s="353"/>
      <c r="P303" s="354"/>
      <c r="Q303" s="369"/>
    </row>
    <row r="304" spans="1:1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</sheetData>
  <sheetProtection algorithmName="SHA-512" hashValue="kuo96Gr12/JT4BUnsM09eMpjKwBZD0lFz+lkR2tnNV+T2cGrCxGQWpK/Qv2rGdmJpPjFMncMTZlWiKzCYmcn4A==" saltValue="VJ51xlQPEHtktPX0g+CBiQ==" spinCount="100000" sheet="1" objects="1" scenarios="1" formatCells="0" formatColumns="0" formatRows="0"/>
  <autoFilter ref="A22:P302">
    <filterColumn colId="2">
      <filters blank="1">
        <filter val="30 000"/>
        <filter val="50 000"/>
        <filter val="80 000"/>
      </filters>
    </filterColumn>
  </autoFilter>
  <mergeCells count="31">
    <mergeCell ref="J20:J21"/>
    <mergeCell ref="K20:K21"/>
    <mergeCell ref="L20:L21"/>
    <mergeCell ref="C17:P17"/>
    <mergeCell ref="C18:P18"/>
    <mergeCell ref="A19:A21"/>
    <mergeCell ref="B19:B21"/>
    <mergeCell ref="C19:O19"/>
    <mergeCell ref="P19:P21"/>
    <mergeCell ref="C20:C21"/>
    <mergeCell ref="D20:D21"/>
    <mergeCell ref="E20:E21"/>
    <mergeCell ref="F20:F21"/>
    <mergeCell ref="M20:M21"/>
    <mergeCell ref="N20:N21"/>
    <mergeCell ref="O20:O21"/>
    <mergeCell ref="G20:G21"/>
    <mergeCell ref="H20:H21"/>
    <mergeCell ref="I20:I21"/>
    <mergeCell ref="C16:P16"/>
    <mergeCell ref="A3:P3"/>
    <mergeCell ref="A4:P4"/>
    <mergeCell ref="C6:P6"/>
    <mergeCell ref="C7:P7"/>
    <mergeCell ref="C8:P8"/>
    <mergeCell ref="C9:P9"/>
    <mergeCell ref="C10:P10"/>
    <mergeCell ref="C11:P11"/>
    <mergeCell ref="C13:P13"/>
    <mergeCell ref="C14:P14"/>
    <mergeCell ref="C15:P15"/>
  </mergeCells>
  <pageMargins left="0.98425196850393704" right="0.39370078740157483" top="0.39370078740157483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>&amp;R&amp;"Times New Roman,Regular"&amp;9   89.pielikums Jūrmalas pilsētas domes 
2016.gada 10.marta saistošajiem noteikumiem Nr.6
(protokols Nr.3, 5.punkts)</firstHeader>
    <firstFooter>&amp;L&amp;9&amp;D; &amp;T&amp;R&amp;9&amp;P (&amp;N)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Q321"/>
  <sheetViews>
    <sheetView view="pageLayout" zoomScaleNormal="90" workbookViewId="0">
      <selection activeCell="S10" sqref="S10"/>
    </sheetView>
  </sheetViews>
  <sheetFormatPr defaultRowHeight="12" outlineLevelCol="1" x14ac:dyDescent="0.25"/>
  <cols>
    <col min="1" max="1" width="10.85546875" style="6" customWidth="1"/>
    <col min="2" max="2" width="28" style="6" customWidth="1"/>
    <col min="3" max="3" width="8.7109375" style="6" customWidth="1"/>
    <col min="4" max="5" width="8.7109375" style="6" hidden="1" customWidth="1" outlineLevel="1"/>
    <col min="6" max="6" width="8.7109375" style="6" customWidth="1" collapsed="1"/>
    <col min="7" max="7" width="12.28515625" style="6" hidden="1" customWidth="1" outlineLevel="1"/>
    <col min="8" max="8" width="10" style="6" hidden="1" customWidth="1" outlineLevel="1"/>
    <col min="9" max="9" width="8.7109375" style="6" customWidth="1" collapsed="1"/>
    <col min="10" max="10" width="8.7109375" style="6" hidden="1" customWidth="1" outlineLevel="1"/>
    <col min="11" max="11" width="7.7109375" style="6" hidden="1" customWidth="1" outlineLevel="1"/>
    <col min="12" max="12" width="7.42578125" style="6" customWidth="1" collapsed="1"/>
    <col min="13" max="14" width="8.7109375" style="6" hidden="1" customWidth="1" outlineLevel="1"/>
    <col min="15" max="15" width="7.5703125" style="6" customWidth="1" collapsed="1"/>
    <col min="16" max="16" width="36.7109375" style="1" hidden="1" customWidth="1" outlineLevel="1"/>
    <col min="17" max="17" width="9.140625" style="1" collapsed="1"/>
    <col min="18" max="16384" width="9.140625" style="1"/>
  </cols>
  <sheetData>
    <row r="1" spans="1:17" x14ac:dyDescent="0.25"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368"/>
      <c r="N1" s="368"/>
      <c r="O1" s="184" t="s">
        <v>503</v>
      </c>
    </row>
    <row r="2" spans="1:17" x14ac:dyDescent="0.2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7" x14ac:dyDescent="0.25">
      <c r="A3" s="738"/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40"/>
      <c r="Q3" s="369"/>
    </row>
    <row r="4" spans="1:17" ht="15.75" x14ac:dyDescent="0.25">
      <c r="A4" s="741" t="s">
        <v>304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3"/>
      <c r="Q4" s="369"/>
    </row>
    <row r="5" spans="1:17" x14ac:dyDescent="0.25">
      <c r="A5" s="2"/>
      <c r="B5" s="3"/>
      <c r="C5" s="18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87"/>
      <c r="P5" s="188"/>
      <c r="Q5" s="369"/>
    </row>
    <row r="6" spans="1:17" ht="12.75" x14ac:dyDescent="0.25">
      <c r="A6" s="4" t="s">
        <v>0</v>
      </c>
      <c r="B6" s="5"/>
      <c r="C6" s="744" t="s">
        <v>504</v>
      </c>
      <c r="D6" s="744"/>
      <c r="E6" s="744"/>
      <c r="F6" s="744"/>
      <c r="G6" s="744"/>
      <c r="H6" s="744"/>
      <c r="I6" s="744"/>
      <c r="J6" s="744"/>
      <c r="K6" s="744"/>
      <c r="L6" s="744"/>
      <c r="M6" s="744"/>
      <c r="N6" s="744"/>
      <c r="O6" s="744"/>
      <c r="P6" s="745"/>
      <c r="Q6" s="369"/>
    </row>
    <row r="7" spans="1:17" ht="12.75" customHeight="1" x14ac:dyDescent="0.25">
      <c r="A7" s="4" t="s">
        <v>1</v>
      </c>
      <c r="B7" s="5"/>
      <c r="C7" s="744" t="s">
        <v>334</v>
      </c>
      <c r="D7" s="744"/>
      <c r="E7" s="744"/>
      <c r="F7" s="744"/>
      <c r="G7" s="744"/>
      <c r="H7" s="744"/>
      <c r="I7" s="744"/>
      <c r="J7" s="744"/>
      <c r="K7" s="744"/>
      <c r="L7" s="744"/>
      <c r="M7" s="744"/>
      <c r="N7" s="744"/>
      <c r="O7" s="744"/>
      <c r="P7" s="745"/>
      <c r="Q7" s="369"/>
    </row>
    <row r="8" spans="1:17" x14ac:dyDescent="0.25">
      <c r="A8" s="2" t="s">
        <v>2</v>
      </c>
      <c r="B8" s="3"/>
      <c r="C8" s="736" t="s">
        <v>335</v>
      </c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7"/>
      <c r="Q8" s="369"/>
    </row>
    <row r="9" spans="1:17" x14ac:dyDescent="0.25">
      <c r="A9" s="2" t="s">
        <v>3</v>
      </c>
      <c r="B9" s="3"/>
      <c r="C9" s="736" t="s">
        <v>505</v>
      </c>
      <c r="D9" s="736"/>
      <c r="E9" s="736"/>
      <c r="F9" s="736"/>
      <c r="G9" s="736"/>
      <c r="H9" s="736"/>
      <c r="I9" s="736"/>
      <c r="J9" s="736"/>
      <c r="K9" s="736"/>
      <c r="L9" s="736"/>
      <c r="M9" s="736"/>
      <c r="N9" s="736"/>
      <c r="O9" s="736"/>
      <c r="P9" s="737"/>
      <c r="Q9" s="369"/>
    </row>
    <row r="10" spans="1:17" ht="36.75" customHeight="1" x14ac:dyDescent="0.25">
      <c r="A10" s="2" t="s">
        <v>4</v>
      </c>
      <c r="B10" s="3"/>
      <c r="C10" s="744" t="s">
        <v>506</v>
      </c>
      <c r="D10" s="744"/>
      <c r="E10" s="744"/>
      <c r="F10" s="744"/>
      <c r="G10" s="744"/>
      <c r="H10" s="744"/>
      <c r="I10" s="744"/>
      <c r="J10" s="744"/>
      <c r="K10" s="744"/>
      <c r="L10" s="744"/>
      <c r="M10" s="744"/>
      <c r="N10" s="744"/>
      <c r="O10" s="744"/>
      <c r="P10" s="745"/>
      <c r="Q10" s="369"/>
    </row>
    <row r="11" spans="1:17" x14ac:dyDescent="0.25">
      <c r="A11" s="2" t="s">
        <v>307</v>
      </c>
      <c r="B11" s="3"/>
      <c r="C11" s="744"/>
      <c r="D11" s="744"/>
      <c r="E11" s="744"/>
      <c r="F11" s="744"/>
      <c r="G11" s="744"/>
      <c r="H11" s="744"/>
      <c r="I11" s="744"/>
      <c r="J11" s="744"/>
      <c r="K11" s="744"/>
      <c r="L11" s="744"/>
      <c r="M11" s="744"/>
      <c r="N11" s="744"/>
      <c r="O11" s="744"/>
      <c r="P11" s="745"/>
      <c r="Q11" s="369"/>
    </row>
    <row r="12" spans="1:17" x14ac:dyDescent="0.25">
      <c r="A12" s="7" t="s">
        <v>5</v>
      </c>
      <c r="B12" s="3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351"/>
      <c r="Q12" s="369"/>
    </row>
    <row r="13" spans="1:17" x14ac:dyDescent="0.25">
      <c r="A13" s="2"/>
      <c r="B13" s="3" t="s">
        <v>6</v>
      </c>
      <c r="C13" s="736" t="s">
        <v>507</v>
      </c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7"/>
      <c r="Q13" s="369"/>
    </row>
    <row r="14" spans="1:17" x14ac:dyDescent="0.25">
      <c r="A14" s="2"/>
      <c r="B14" s="3" t="s">
        <v>7</v>
      </c>
      <c r="C14" s="736"/>
      <c r="D14" s="736"/>
      <c r="E14" s="736"/>
      <c r="F14" s="736"/>
      <c r="G14" s="736"/>
      <c r="H14" s="736"/>
      <c r="I14" s="736"/>
      <c r="J14" s="736"/>
      <c r="K14" s="736"/>
      <c r="L14" s="736"/>
      <c r="M14" s="736"/>
      <c r="N14" s="736"/>
      <c r="O14" s="736"/>
      <c r="P14" s="737"/>
      <c r="Q14" s="369"/>
    </row>
    <row r="15" spans="1:17" x14ac:dyDescent="0.25">
      <c r="A15" s="2"/>
      <c r="B15" s="3" t="s">
        <v>8</v>
      </c>
      <c r="C15" s="736"/>
      <c r="D15" s="736"/>
      <c r="E15" s="736"/>
      <c r="F15" s="736"/>
      <c r="G15" s="736"/>
      <c r="H15" s="736"/>
      <c r="I15" s="736"/>
      <c r="J15" s="736"/>
      <c r="K15" s="736"/>
      <c r="L15" s="736"/>
      <c r="M15" s="736"/>
      <c r="N15" s="736"/>
      <c r="O15" s="736"/>
      <c r="P15" s="737"/>
      <c r="Q15" s="369"/>
    </row>
    <row r="16" spans="1:17" x14ac:dyDescent="0.25">
      <c r="A16" s="2"/>
      <c r="B16" s="3" t="s">
        <v>9</v>
      </c>
      <c r="C16" s="736"/>
      <c r="D16" s="736"/>
      <c r="E16" s="736"/>
      <c r="F16" s="736"/>
      <c r="G16" s="736"/>
      <c r="H16" s="736"/>
      <c r="I16" s="736"/>
      <c r="J16" s="736"/>
      <c r="K16" s="736"/>
      <c r="L16" s="736"/>
      <c r="M16" s="736"/>
      <c r="N16" s="736"/>
      <c r="O16" s="736"/>
      <c r="P16" s="737"/>
      <c r="Q16" s="369"/>
    </row>
    <row r="17" spans="1:17" x14ac:dyDescent="0.25">
      <c r="A17" s="2"/>
      <c r="B17" s="3" t="s">
        <v>10</v>
      </c>
      <c r="C17" s="736"/>
      <c r="D17" s="736"/>
      <c r="E17" s="736"/>
      <c r="F17" s="736"/>
      <c r="G17" s="736"/>
      <c r="H17" s="736"/>
      <c r="I17" s="736"/>
      <c r="J17" s="736"/>
      <c r="K17" s="736"/>
      <c r="L17" s="736"/>
      <c r="M17" s="736"/>
      <c r="N17" s="736"/>
      <c r="O17" s="736"/>
      <c r="P17" s="737"/>
      <c r="Q17" s="369"/>
    </row>
    <row r="18" spans="1:17" x14ac:dyDescent="0.25">
      <c r="A18" s="8"/>
      <c r="B18" s="9"/>
      <c r="C18" s="746"/>
      <c r="D18" s="746"/>
      <c r="E18" s="746"/>
      <c r="F18" s="746"/>
      <c r="G18" s="746"/>
      <c r="H18" s="746"/>
      <c r="I18" s="746"/>
      <c r="J18" s="746"/>
      <c r="K18" s="746"/>
      <c r="L18" s="746"/>
      <c r="M18" s="746"/>
      <c r="N18" s="746"/>
      <c r="O18" s="746"/>
      <c r="P18" s="747"/>
      <c r="Q18" s="369"/>
    </row>
    <row r="19" spans="1:17" s="10" customFormat="1" x14ac:dyDescent="0.25">
      <c r="A19" s="748" t="s">
        <v>11</v>
      </c>
      <c r="B19" s="751" t="s">
        <v>12</v>
      </c>
      <c r="C19" s="754" t="s">
        <v>305</v>
      </c>
      <c r="D19" s="755"/>
      <c r="E19" s="755"/>
      <c r="F19" s="755"/>
      <c r="G19" s="755"/>
      <c r="H19" s="755"/>
      <c r="I19" s="755"/>
      <c r="J19" s="755"/>
      <c r="K19" s="755"/>
      <c r="L19" s="755"/>
      <c r="M19" s="755"/>
      <c r="N19" s="755"/>
      <c r="O19" s="756"/>
      <c r="P19" s="751" t="s">
        <v>309</v>
      </c>
    </row>
    <row r="20" spans="1:17" s="10" customFormat="1" x14ac:dyDescent="0.25">
      <c r="A20" s="749"/>
      <c r="B20" s="752"/>
      <c r="C20" s="757" t="s">
        <v>13</v>
      </c>
      <c r="D20" s="759" t="s">
        <v>310</v>
      </c>
      <c r="E20" s="761" t="s">
        <v>311</v>
      </c>
      <c r="F20" s="763" t="s">
        <v>14</v>
      </c>
      <c r="G20" s="759" t="s">
        <v>312</v>
      </c>
      <c r="H20" s="761" t="s">
        <v>313</v>
      </c>
      <c r="I20" s="763" t="s">
        <v>15</v>
      </c>
      <c r="J20" s="759" t="s">
        <v>314</v>
      </c>
      <c r="K20" s="761" t="s">
        <v>315</v>
      </c>
      <c r="L20" s="763" t="s">
        <v>16</v>
      </c>
      <c r="M20" s="759" t="s">
        <v>316</v>
      </c>
      <c r="N20" s="761" t="s">
        <v>317</v>
      </c>
      <c r="O20" s="763" t="s">
        <v>17</v>
      </c>
      <c r="P20" s="752"/>
    </row>
    <row r="21" spans="1:17" s="11" customFormat="1" ht="70.5" customHeight="1" thickBot="1" x14ac:dyDescent="0.3">
      <c r="A21" s="750"/>
      <c r="B21" s="753"/>
      <c r="C21" s="758"/>
      <c r="D21" s="760"/>
      <c r="E21" s="762"/>
      <c r="F21" s="764"/>
      <c r="G21" s="760"/>
      <c r="H21" s="762"/>
      <c r="I21" s="764"/>
      <c r="J21" s="760"/>
      <c r="K21" s="762"/>
      <c r="L21" s="764"/>
      <c r="M21" s="760"/>
      <c r="N21" s="762"/>
      <c r="O21" s="764"/>
      <c r="P21" s="753"/>
    </row>
    <row r="22" spans="1:17" s="11" customFormat="1" ht="9" thickTop="1" x14ac:dyDescent="0.25">
      <c r="A22" s="12" t="s">
        <v>18</v>
      </c>
      <c r="B22" s="12">
        <v>2</v>
      </c>
      <c r="C22" s="12">
        <v>3</v>
      </c>
      <c r="D22" s="190">
        <v>4</v>
      </c>
      <c r="E22" s="14">
        <v>5</v>
      </c>
      <c r="F22" s="191">
        <v>6</v>
      </c>
      <c r="G22" s="190">
        <v>7</v>
      </c>
      <c r="H22" s="192">
        <v>8</v>
      </c>
      <c r="I22" s="15">
        <v>9</v>
      </c>
      <c r="J22" s="190">
        <v>10</v>
      </c>
      <c r="K22" s="165">
        <v>11</v>
      </c>
      <c r="L22" s="15">
        <v>12</v>
      </c>
      <c r="M22" s="165">
        <v>13</v>
      </c>
      <c r="N22" s="14">
        <v>14</v>
      </c>
      <c r="O22" s="15">
        <v>15</v>
      </c>
      <c r="P22" s="15">
        <v>16</v>
      </c>
    </row>
    <row r="23" spans="1:17" s="20" customFormat="1" x14ac:dyDescent="0.25">
      <c r="A23" s="16"/>
      <c r="B23" s="17" t="s">
        <v>19</v>
      </c>
      <c r="C23" s="95"/>
      <c r="D23" s="355"/>
      <c r="E23" s="19"/>
      <c r="F23" s="193"/>
      <c r="G23" s="355"/>
      <c r="H23" s="360"/>
      <c r="I23" s="194"/>
      <c r="J23" s="355"/>
      <c r="K23" s="174"/>
      <c r="L23" s="194"/>
      <c r="M23" s="174"/>
      <c r="N23" s="19"/>
      <c r="O23" s="194"/>
      <c r="P23" s="195"/>
    </row>
    <row r="24" spans="1:17" s="20" customFormat="1" ht="12.75" thickBot="1" x14ac:dyDescent="0.3">
      <c r="A24" s="21"/>
      <c r="B24" s="22" t="s">
        <v>20</v>
      </c>
      <c r="C24" s="370">
        <f>F24+I24+L24+O24</f>
        <v>354375</v>
      </c>
      <c r="D24" s="196">
        <f>SUM(D25,D28,D29,D45,D46)</f>
        <v>434375</v>
      </c>
      <c r="E24" s="24">
        <f>SUM(E25,E28,E29,E45,E46)</f>
        <v>-80000</v>
      </c>
      <c r="F24" s="197">
        <f t="shared" ref="F24:F29" si="0">D24+E24</f>
        <v>354375</v>
      </c>
      <c r="G24" s="196">
        <f>SUM(G25,G28,G46)</f>
        <v>0</v>
      </c>
      <c r="H24" s="198">
        <f>SUM(H25,H28,H46)</f>
        <v>0</v>
      </c>
      <c r="I24" s="25">
        <f>G24+H24</f>
        <v>0</v>
      </c>
      <c r="J24" s="196">
        <f>SUM(J25,J30,J46)</f>
        <v>0</v>
      </c>
      <c r="K24" s="198">
        <f>SUM(K25,K30,K46)</f>
        <v>0</v>
      </c>
      <c r="L24" s="25">
        <f>J24+K24</f>
        <v>0</v>
      </c>
      <c r="M24" s="166">
        <f>SUM(M25,M48)</f>
        <v>0</v>
      </c>
      <c r="N24" s="24">
        <f>SUM(N25,N48)</f>
        <v>0</v>
      </c>
      <c r="O24" s="25">
        <f>M24+N24</f>
        <v>0</v>
      </c>
      <c r="P24" s="199"/>
    </row>
    <row r="25" spans="1:17" ht="12.75" hidden="1" thickTop="1" x14ac:dyDescent="0.25">
      <c r="A25" s="26"/>
      <c r="B25" s="27" t="s">
        <v>21</v>
      </c>
      <c r="C25" s="371">
        <f>F25+I25+L25+O25</f>
        <v>0</v>
      </c>
      <c r="D25" s="200">
        <f>SUM(D26:D27)</f>
        <v>0</v>
      </c>
      <c r="E25" s="29">
        <f>SUM(E26:E27)</f>
        <v>0</v>
      </c>
      <c r="F25" s="201">
        <f t="shared" si="0"/>
        <v>0</v>
      </c>
      <c r="G25" s="200">
        <f>SUM(G26:G27)</f>
        <v>0</v>
      </c>
      <c r="H25" s="202">
        <f>SUM(H26:H27)</f>
        <v>0</v>
      </c>
      <c r="I25" s="30">
        <f>G25+H25</f>
        <v>0</v>
      </c>
      <c r="J25" s="200">
        <f>SUM(J26:J27)</f>
        <v>0</v>
      </c>
      <c r="K25" s="202">
        <f>SUM(K26:K27)</f>
        <v>0</v>
      </c>
      <c r="L25" s="30">
        <f>J25+K25</f>
        <v>0</v>
      </c>
      <c r="M25" s="167">
        <f>SUM(M26:M27)</f>
        <v>0</v>
      </c>
      <c r="N25" s="29">
        <f>SUM(N26:N27)</f>
        <v>0</v>
      </c>
      <c r="O25" s="30">
        <f>M25+N25</f>
        <v>0</v>
      </c>
      <c r="P25" s="203"/>
    </row>
    <row r="26" spans="1:17" ht="12.75" hidden="1" thickTop="1" x14ac:dyDescent="0.25">
      <c r="A26" s="31"/>
      <c r="B26" s="32" t="s">
        <v>22</v>
      </c>
      <c r="C26" s="372">
        <f>F26+I26+L26+O26</f>
        <v>0</v>
      </c>
      <c r="D26" s="204"/>
      <c r="E26" s="34"/>
      <c r="F26" s="205">
        <f t="shared" si="0"/>
        <v>0</v>
      </c>
      <c r="G26" s="204"/>
      <c r="H26" s="206"/>
      <c r="I26" s="207">
        <f>G26+H26</f>
        <v>0</v>
      </c>
      <c r="J26" s="204"/>
      <c r="K26" s="206"/>
      <c r="L26" s="207">
        <f>J26+K26</f>
        <v>0</v>
      </c>
      <c r="M26" s="175"/>
      <c r="N26" s="34"/>
      <c r="O26" s="207">
        <f>M26+N26</f>
        <v>0</v>
      </c>
      <c r="P26" s="208"/>
    </row>
    <row r="27" spans="1:17" ht="12.75" hidden="1" thickTop="1" x14ac:dyDescent="0.25">
      <c r="A27" s="35"/>
      <c r="B27" s="36" t="s">
        <v>23</v>
      </c>
      <c r="C27" s="373">
        <f>F27+I27+L27+O27</f>
        <v>0</v>
      </c>
      <c r="D27" s="209"/>
      <c r="E27" s="38"/>
      <c r="F27" s="210">
        <f t="shared" si="0"/>
        <v>0</v>
      </c>
      <c r="G27" s="209"/>
      <c r="H27" s="211"/>
      <c r="I27" s="212">
        <f>G27+H27</f>
        <v>0</v>
      </c>
      <c r="J27" s="209">
        <f>11641-11641</f>
        <v>0</v>
      </c>
      <c r="K27" s="211"/>
      <c r="L27" s="212">
        <f>J27+K27</f>
        <v>0</v>
      </c>
      <c r="M27" s="176"/>
      <c r="N27" s="38"/>
      <c r="O27" s="212">
        <f>M27+N27</f>
        <v>0</v>
      </c>
      <c r="P27" s="213"/>
    </row>
    <row r="28" spans="1:17" s="20" customFormat="1" ht="25.5" thickTop="1" thickBot="1" x14ac:dyDescent="0.3">
      <c r="A28" s="39">
        <v>19300</v>
      </c>
      <c r="B28" s="39" t="s">
        <v>24</v>
      </c>
      <c r="C28" s="374">
        <f>SUM(F28,I28)</f>
        <v>354375</v>
      </c>
      <c r="D28" s="214">
        <f>D54</f>
        <v>434375</v>
      </c>
      <c r="E28" s="41">
        <v>-80000</v>
      </c>
      <c r="F28" s="215">
        <f t="shared" si="0"/>
        <v>354375</v>
      </c>
      <c r="G28" s="214"/>
      <c r="H28" s="216"/>
      <c r="I28" s="217">
        <f>G28+H28</f>
        <v>0</v>
      </c>
      <c r="J28" s="218" t="s">
        <v>25</v>
      </c>
      <c r="K28" s="219" t="s">
        <v>25</v>
      </c>
      <c r="L28" s="43" t="s">
        <v>25</v>
      </c>
      <c r="M28" s="177" t="s">
        <v>25</v>
      </c>
      <c r="N28" s="42" t="s">
        <v>25</v>
      </c>
      <c r="O28" s="43" t="s">
        <v>25</v>
      </c>
      <c r="P28" s="220"/>
    </row>
    <row r="29" spans="1:17" s="20" customFormat="1" ht="31.5" hidden="1" customHeight="1" thickTop="1" x14ac:dyDescent="0.25">
      <c r="A29" s="44"/>
      <c r="B29" s="44" t="s">
        <v>26</v>
      </c>
      <c r="C29" s="375">
        <f>F29</f>
        <v>0</v>
      </c>
      <c r="D29" s="221"/>
      <c r="E29" s="49"/>
      <c r="F29" s="222">
        <f t="shared" si="0"/>
        <v>0</v>
      </c>
      <c r="G29" s="223" t="s">
        <v>25</v>
      </c>
      <c r="H29" s="224" t="s">
        <v>25</v>
      </c>
      <c r="I29" s="48" t="s">
        <v>25</v>
      </c>
      <c r="J29" s="223" t="s">
        <v>25</v>
      </c>
      <c r="K29" s="224" t="s">
        <v>25</v>
      </c>
      <c r="L29" s="48" t="s">
        <v>25</v>
      </c>
      <c r="M29" s="178" t="s">
        <v>25</v>
      </c>
      <c r="N29" s="47" t="s">
        <v>25</v>
      </c>
      <c r="O29" s="48" t="s">
        <v>25</v>
      </c>
      <c r="P29" s="225"/>
    </row>
    <row r="30" spans="1:17" s="20" customFormat="1" ht="36.75" hidden="1" thickTop="1" x14ac:dyDescent="0.25">
      <c r="A30" s="44">
        <v>21300</v>
      </c>
      <c r="B30" s="44" t="s">
        <v>27</v>
      </c>
      <c r="C30" s="375">
        <f t="shared" ref="C30:C44" si="1">L30</f>
        <v>0</v>
      </c>
      <c r="D30" s="223" t="s">
        <v>25</v>
      </c>
      <c r="E30" s="47" t="s">
        <v>25</v>
      </c>
      <c r="F30" s="226" t="s">
        <v>25</v>
      </c>
      <c r="G30" s="223" t="s">
        <v>25</v>
      </c>
      <c r="H30" s="224" t="s">
        <v>25</v>
      </c>
      <c r="I30" s="48" t="s">
        <v>25</v>
      </c>
      <c r="J30" s="227">
        <f>SUM(J31,J35,J37,J40)</f>
        <v>0</v>
      </c>
      <c r="K30" s="104">
        <f>SUM(K31,K35,K37,K40)</f>
        <v>0</v>
      </c>
      <c r="L30" s="112">
        <f t="shared" ref="L30:L44" si="2">J30+K30</f>
        <v>0</v>
      </c>
      <c r="M30" s="178" t="s">
        <v>25</v>
      </c>
      <c r="N30" s="47" t="s">
        <v>25</v>
      </c>
      <c r="O30" s="48" t="s">
        <v>25</v>
      </c>
      <c r="P30" s="225"/>
    </row>
    <row r="31" spans="1:17" s="20" customFormat="1" ht="24.75" hidden="1" thickTop="1" x14ac:dyDescent="0.25">
      <c r="A31" s="51">
        <v>21350</v>
      </c>
      <c r="B31" s="44" t="s">
        <v>28</v>
      </c>
      <c r="C31" s="375">
        <f t="shared" si="1"/>
        <v>0</v>
      </c>
      <c r="D31" s="223" t="s">
        <v>25</v>
      </c>
      <c r="E31" s="47" t="s">
        <v>25</v>
      </c>
      <c r="F31" s="226" t="s">
        <v>25</v>
      </c>
      <c r="G31" s="223" t="s">
        <v>25</v>
      </c>
      <c r="H31" s="224" t="s">
        <v>25</v>
      </c>
      <c r="I31" s="48" t="s">
        <v>25</v>
      </c>
      <c r="J31" s="227">
        <f>SUM(J32:J34)</f>
        <v>0</v>
      </c>
      <c r="K31" s="104">
        <f>SUM(K32:K34)</f>
        <v>0</v>
      </c>
      <c r="L31" s="112">
        <f t="shared" si="2"/>
        <v>0</v>
      </c>
      <c r="M31" s="178" t="s">
        <v>25</v>
      </c>
      <c r="N31" s="47" t="s">
        <v>25</v>
      </c>
      <c r="O31" s="48" t="s">
        <v>25</v>
      </c>
      <c r="P31" s="225"/>
    </row>
    <row r="32" spans="1:17" ht="12.75" hidden="1" thickTop="1" x14ac:dyDescent="0.25">
      <c r="A32" s="31">
        <v>21351</v>
      </c>
      <c r="B32" s="52" t="s">
        <v>29</v>
      </c>
      <c r="C32" s="376">
        <f t="shared" si="1"/>
        <v>0</v>
      </c>
      <c r="D32" s="228" t="s">
        <v>25</v>
      </c>
      <c r="E32" s="54" t="s">
        <v>25</v>
      </c>
      <c r="F32" s="229" t="s">
        <v>25</v>
      </c>
      <c r="G32" s="228" t="s">
        <v>25</v>
      </c>
      <c r="H32" s="230" t="s">
        <v>25</v>
      </c>
      <c r="I32" s="56" t="s">
        <v>25</v>
      </c>
      <c r="J32" s="231"/>
      <c r="K32" s="232"/>
      <c r="L32" s="114">
        <f t="shared" si="2"/>
        <v>0</v>
      </c>
      <c r="M32" s="233" t="s">
        <v>25</v>
      </c>
      <c r="N32" s="54" t="s">
        <v>25</v>
      </c>
      <c r="O32" s="56" t="s">
        <v>25</v>
      </c>
      <c r="P32" s="208"/>
    </row>
    <row r="33" spans="1:16" ht="12.75" hidden="1" thickTop="1" x14ac:dyDescent="0.25">
      <c r="A33" s="35">
        <v>21352</v>
      </c>
      <c r="B33" s="57" t="s">
        <v>30</v>
      </c>
      <c r="C33" s="311">
        <f t="shared" si="1"/>
        <v>0</v>
      </c>
      <c r="D33" s="234" t="s">
        <v>25</v>
      </c>
      <c r="E33" s="59" t="s">
        <v>25</v>
      </c>
      <c r="F33" s="235" t="s">
        <v>25</v>
      </c>
      <c r="G33" s="234" t="s">
        <v>25</v>
      </c>
      <c r="H33" s="236" t="s">
        <v>25</v>
      </c>
      <c r="I33" s="61" t="s">
        <v>25</v>
      </c>
      <c r="J33" s="237"/>
      <c r="K33" s="238"/>
      <c r="L33" s="110">
        <f t="shared" si="2"/>
        <v>0</v>
      </c>
      <c r="M33" s="239" t="s">
        <v>25</v>
      </c>
      <c r="N33" s="59" t="s">
        <v>25</v>
      </c>
      <c r="O33" s="61" t="s">
        <v>25</v>
      </c>
      <c r="P33" s="213"/>
    </row>
    <row r="34" spans="1:16" ht="24.75" hidden="1" thickTop="1" x14ac:dyDescent="0.25">
      <c r="A34" s="35">
        <v>21359</v>
      </c>
      <c r="B34" s="57" t="s">
        <v>31</v>
      </c>
      <c r="C34" s="311">
        <f t="shared" si="1"/>
        <v>0</v>
      </c>
      <c r="D34" s="234" t="s">
        <v>25</v>
      </c>
      <c r="E34" s="59" t="s">
        <v>25</v>
      </c>
      <c r="F34" s="235" t="s">
        <v>25</v>
      </c>
      <c r="G34" s="234" t="s">
        <v>25</v>
      </c>
      <c r="H34" s="236" t="s">
        <v>25</v>
      </c>
      <c r="I34" s="61" t="s">
        <v>25</v>
      </c>
      <c r="J34" s="237"/>
      <c r="K34" s="238"/>
      <c r="L34" s="110">
        <f t="shared" si="2"/>
        <v>0</v>
      </c>
      <c r="M34" s="239" t="s">
        <v>25</v>
      </c>
      <c r="N34" s="59" t="s">
        <v>25</v>
      </c>
      <c r="O34" s="61" t="s">
        <v>25</v>
      </c>
      <c r="P34" s="213"/>
    </row>
    <row r="35" spans="1:16" s="20" customFormat="1" ht="36.75" hidden="1" thickTop="1" x14ac:dyDescent="0.25">
      <c r="A35" s="51">
        <v>21370</v>
      </c>
      <c r="B35" s="44" t="s">
        <v>32</v>
      </c>
      <c r="C35" s="375">
        <f t="shared" si="1"/>
        <v>0</v>
      </c>
      <c r="D35" s="223" t="s">
        <v>25</v>
      </c>
      <c r="E35" s="47" t="s">
        <v>25</v>
      </c>
      <c r="F35" s="226" t="s">
        <v>25</v>
      </c>
      <c r="G35" s="223" t="s">
        <v>25</v>
      </c>
      <c r="H35" s="224" t="s">
        <v>25</v>
      </c>
      <c r="I35" s="48" t="s">
        <v>25</v>
      </c>
      <c r="J35" s="227">
        <f>SUM(J36)</f>
        <v>0</v>
      </c>
      <c r="K35" s="104">
        <f>SUM(K36)</f>
        <v>0</v>
      </c>
      <c r="L35" s="112">
        <f t="shared" si="2"/>
        <v>0</v>
      </c>
      <c r="M35" s="178" t="s">
        <v>25</v>
      </c>
      <c r="N35" s="47" t="s">
        <v>25</v>
      </c>
      <c r="O35" s="48" t="s">
        <v>25</v>
      </c>
      <c r="P35" s="225"/>
    </row>
    <row r="36" spans="1:16" ht="36.75" hidden="1" thickTop="1" x14ac:dyDescent="0.25">
      <c r="A36" s="62">
        <v>21379</v>
      </c>
      <c r="B36" s="63" t="s">
        <v>33</v>
      </c>
      <c r="C36" s="322">
        <f t="shared" si="1"/>
        <v>0</v>
      </c>
      <c r="D36" s="240" t="s">
        <v>25</v>
      </c>
      <c r="E36" s="65" t="s">
        <v>25</v>
      </c>
      <c r="F36" s="72" t="s">
        <v>25</v>
      </c>
      <c r="G36" s="240" t="s">
        <v>25</v>
      </c>
      <c r="H36" s="241" t="s">
        <v>25</v>
      </c>
      <c r="I36" s="67" t="s">
        <v>25</v>
      </c>
      <c r="J36" s="242"/>
      <c r="K36" s="243"/>
      <c r="L36" s="244">
        <f t="shared" si="2"/>
        <v>0</v>
      </c>
      <c r="M36" s="245" t="s">
        <v>25</v>
      </c>
      <c r="N36" s="65" t="s">
        <v>25</v>
      </c>
      <c r="O36" s="67" t="s">
        <v>25</v>
      </c>
      <c r="P36" s="246"/>
    </row>
    <row r="37" spans="1:16" s="20" customFormat="1" ht="12.75" hidden="1" thickTop="1" x14ac:dyDescent="0.25">
      <c r="A37" s="51">
        <v>21380</v>
      </c>
      <c r="B37" s="44" t="s">
        <v>34</v>
      </c>
      <c r="C37" s="375">
        <f t="shared" si="1"/>
        <v>0</v>
      </c>
      <c r="D37" s="223" t="s">
        <v>25</v>
      </c>
      <c r="E37" s="47" t="s">
        <v>25</v>
      </c>
      <c r="F37" s="226" t="s">
        <v>25</v>
      </c>
      <c r="G37" s="223" t="s">
        <v>25</v>
      </c>
      <c r="H37" s="224" t="s">
        <v>25</v>
      </c>
      <c r="I37" s="48" t="s">
        <v>25</v>
      </c>
      <c r="J37" s="227">
        <f>SUM(J38:J39)</f>
        <v>0</v>
      </c>
      <c r="K37" s="104">
        <f>SUM(K38:K39)</f>
        <v>0</v>
      </c>
      <c r="L37" s="112">
        <f t="shared" si="2"/>
        <v>0</v>
      </c>
      <c r="M37" s="178" t="s">
        <v>25</v>
      </c>
      <c r="N37" s="47" t="s">
        <v>25</v>
      </c>
      <c r="O37" s="48" t="s">
        <v>25</v>
      </c>
      <c r="P37" s="225"/>
    </row>
    <row r="38" spans="1:16" ht="12.75" hidden="1" thickTop="1" x14ac:dyDescent="0.25">
      <c r="A38" s="32">
        <v>21381</v>
      </c>
      <c r="B38" s="52" t="s">
        <v>35</v>
      </c>
      <c r="C38" s="376">
        <f t="shared" si="1"/>
        <v>0</v>
      </c>
      <c r="D38" s="228" t="s">
        <v>25</v>
      </c>
      <c r="E38" s="54" t="s">
        <v>25</v>
      </c>
      <c r="F38" s="229" t="s">
        <v>25</v>
      </c>
      <c r="G38" s="228" t="s">
        <v>25</v>
      </c>
      <c r="H38" s="230" t="s">
        <v>25</v>
      </c>
      <c r="I38" s="56" t="s">
        <v>25</v>
      </c>
      <c r="J38" s="231"/>
      <c r="K38" s="232"/>
      <c r="L38" s="114">
        <f t="shared" si="2"/>
        <v>0</v>
      </c>
      <c r="M38" s="233" t="s">
        <v>25</v>
      </c>
      <c r="N38" s="54" t="s">
        <v>25</v>
      </c>
      <c r="O38" s="56" t="s">
        <v>25</v>
      </c>
      <c r="P38" s="208"/>
    </row>
    <row r="39" spans="1:16" ht="24.75" hidden="1" thickTop="1" x14ac:dyDescent="0.25">
      <c r="A39" s="36">
        <v>21383</v>
      </c>
      <c r="B39" s="57" t="s">
        <v>36</v>
      </c>
      <c r="C39" s="311">
        <f t="shared" si="1"/>
        <v>0</v>
      </c>
      <c r="D39" s="234" t="s">
        <v>25</v>
      </c>
      <c r="E39" s="59" t="s">
        <v>25</v>
      </c>
      <c r="F39" s="235" t="s">
        <v>25</v>
      </c>
      <c r="G39" s="234" t="s">
        <v>25</v>
      </c>
      <c r="H39" s="236" t="s">
        <v>25</v>
      </c>
      <c r="I39" s="61" t="s">
        <v>25</v>
      </c>
      <c r="J39" s="237"/>
      <c r="K39" s="238"/>
      <c r="L39" s="110">
        <f t="shared" si="2"/>
        <v>0</v>
      </c>
      <c r="M39" s="239" t="s">
        <v>25</v>
      </c>
      <c r="N39" s="59" t="s">
        <v>25</v>
      </c>
      <c r="O39" s="61" t="s">
        <v>25</v>
      </c>
      <c r="P39" s="213"/>
    </row>
    <row r="40" spans="1:16" s="20" customFormat="1" ht="24.75" hidden="1" thickTop="1" x14ac:dyDescent="0.25">
      <c r="A40" s="51">
        <v>21390</v>
      </c>
      <c r="B40" s="44" t="s">
        <v>37</v>
      </c>
      <c r="C40" s="375">
        <f t="shared" si="1"/>
        <v>0</v>
      </c>
      <c r="D40" s="223" t="s">
        <v>25</v>
      </c>
      <c r="E40" s="47" t="s">
        <v>25</v>
      </c>
      <c r="F40" s="226" t="s">
        <v>25</v>
      </c>
      <c r="G40" s="223" t="s">
        <v>25</v>
      </c>
      <c r="H40" s="224" t="s">
        <v>25</v>
      </c>
      <c r="I40" s="48" t="s">
        <v>25</v>
      </c>
      <c r="J40" s="227">
        <f>SUM(J41:J44)</f>
        <v>0</v>
      </c>
      <c r="K40" s="104">
        <f>SUM(K41:K44)</f>
        <v>0</v>
      </c>
      <c r="L40" s="112">
        <f t="shared" si="2"/>
        <v>0</v>
      </c>
      <c r="M40" s="178" t="s">
        <v>25</v>
      </c>
      <c r="N40" s="47" t="s">
        <v>25</v>
      </c>
      <c r="O40" s="48" t="s">
        <v>25</v>
      </c>
      <c r="P40" s="225"/>
    </row>
    <row r="41" spans="1:16" ht="24.75" hidden="1" thickTop="1" x14ac:dyDescent="0.25">
      <c r="A41" s="32">
        <v>21391</v>
      </c>
      <c r="B41" s="52" t="s">
        <v>38</v>
      </c>
      <c r="C41" s="376">
        <f t="shared" si="1"/>
        <v>0</v>
      </c>
      <c r="D41" s="228" t="s">
        <v>25</v>
      </c>
      <c r="E41" s="54" t="s">
        <v>25</v>
      </c>
      <c r="F41" s="229" t="s">
        <v>25</v>
      </c>
      <c r="G41" s="228" t="s">
        <v>25</v>
      </c>
      <c r="H41" s="230" t="s">
        <v>25</v>
      </c>
      <c r="I41" s="56" t="s">
        <v>25</v>
      </c>
      <c r="J41" s="231"/>
      <c r="K41" s="232"/>
      <c r="L41" s="114">
        <f t="shared" si="2"/>
        <v>0</v>
      </c>
      <c r="M41" s="233" t="s">
        <v>25</v>
      </c>
      <c r="N41" s="54" t="s">
        <v>25</v>
      </c>
      <c r="O41" s="56" t="s">
        <v>25</v>
      </c>
      <c r="P41" s="208"/>
    </row>
    <row r="42" spans="1:16" ht="12.75" hidden="1" thickTop="1" x14ac:dyDescent="0.25">
      <c r="A42" s="36">
        <v>21393</v>
      </c>
      <c r="B42" s="57" t="s">
        <v>39</v>
      </c>
      <c r="C42" s="311">
        <f t="shared" si="1"/>
        <v>0</v>
      </c>
      <c r="D42" s="234" t="s">
        <v>25</v>
      </c>
      <c r="E42" s="59" t="s">
        <v>25</v>
      </c>
      <c r="F42" s="235" t="s">
        <v>25</v>
      </c>
      <c r="G42" s="234" t="s">
        <v>25</v>
      </c>
      <c r="H42" s="236" t="s">
        <v>25</v>
      </c>
      <c r="I42" s="61" t="s">
        <v>25</v>
      </c>
      <c r="J42" s="237"/>
      <c r="K42" s="238"/>
      <c r="L42" s="110">
        <f t="shared" si="2"/>
        <v>0</v>
      </c>
      <c r="M42" s="239" t="s">
        <v>25</v>
      </c>
      <c r="N42" s="59" t="s">
        <v>25</v>
      </c>
      <c r="O42" s="61" t="s">
        <v>25</v>
      </c>
      <c r="P42" s="213"/>
    </row>
    <row r="43" spans="1:16" ht="12.75" hidden="1" thickTop="1" x14ac:dyDescent="0.25">
      <c r="A43" s="36">
        <v>21395</v>
      </c>
      <c r="B43" s="57" t="s">
        <v>40</v>
      </c>
      <c r="C43" s="311">
        <f t="shared" si="1"/>
        <v>0</v>
      </c>
      <c r="D43" s="234" t="s">
        <v>25</v>
      </c>
      <c r="E43" s="59" t="s">
        <v>25</v>
      </c>
      <c r="F43" s="235" t="s">
        <v>25</v>
      </c>
      <c r="G43" s="234" t="s">
        <v>25</v>
      </c>
      <c r="H43" s="236" t="s">
        <v>25</v>
      </c>
      <c r="I43" s="61" t="s">
        <v>25</v>
      </c>
      <c r="J43" s="237"/>
      <c r="K43" s="238"/>
      <c r="L43" s="110">
        <f t="shared" si="2"/>
        <v>0</v>
      </c>
      <c r="M43" s="239" t="s">
        <v>25</v>
      </c>
      <c r="N43" s="59" t="s">
        <v>25</v>
      </c>
      <c r="O43" s="61" t="s">
        <v>25</v>
      </c>
      <c r="P43" s="213"/>
    </row>
    <row r="44" spans="1:16" ht="24.75" hidden="1" thickTop="1" x14ac:dyDescent="0.25">
      <c r="A44" s="36">
        <v>21399</v>
      </c>
      <c r="B44" s="57" t="s">
        <v>41</v>
      </c>
      <c r="C44" s="311">
        <f t="shared" si="1"/>
        <v>0</v>
      </c>
      <c r="D44" s="234" t="s">
        <v>25</v>
      </c>
      <c r="E44" s="59" t="s">
        <v>25</v>
      </c>
      <c r="F44" s="235" t="s">
        <v>25</v>
      </c>
      <c r="G44" s="234" t="s">
        <v>25</v>
      </c>
      <c r="H44" s="236" t="s">
        <v>25</v>
      </c>
      <c r="I44" s="61" t="s">
        <v>25</v>
      </c>
      <c r="J44" s="237"/>
      <c r="K44" s="238"/>
      <c r="L44" s="110">
        <f t="shared" si="2"/>
        <v>0</v>
      </c>
      <c r="M44" s="239" t="s">
        <v>25</v>
      </c>
      <c r="N44" s="59" t="s">
        <v>25</v>
      </c>
      <c r="O44" s="61" t="s">
        <v>25</v>
      </c>
      <c r="P44" s="213"/>
    </row>
    <row r="45" spans="1:16" s="20" customFormat="1" ht="34.5" hidden="1" customHeight="1" x14ac:dyDescent="0.25">
      <c r="A45" s="51">
        <v>21420</v>
      </c>
      <c r="B45" s="44" t="s">
        <v>42</v>
      </c>
      <c r="C45" s="377">
        <f>F45</f>
        <v>0</v>
      </c>
      <c r="D45" s="247"/>
      <c r="E45" s="46"/>
      <c r="F45" s="222">
        <f>D45+E45</f>
        <v>0</v>
      </c>
      <c r="G45" s="223" t="s">
        <v>25</v>
      </c>
      <c r="H45" s="224" t="s">
        <v>25</v>
      </c>
      <c r="I45" s="48" t="s">
        <v>25</v>
      </c>
      <c r="J45" s="223" t="s">
        <v>25</v>
      </c>
      <c r="K45" s="224" t="s">
        <v>25</v>
      </c>
      <c r="L45" s="48" t="s">
        <v>25</v>
      </c>
      <c r="M45" s="178" t="s">
        <v>25</v>
      </c>
      <c r="N45" s="47" t="s">
        <v>25</v>
      </c>
      <c r="O45" s="48" t="s">
        <v>25</v>
      </c>
      <c r="P45" s="225"/>
    </row>
    <row r="46" spans="1:16" s="20" customFormat="1" ht="24.75" hidden="1" thickTop="1" x14ac:dyDescent="0.25">
      <c r="A46" s="69">
        <v>21490</v>
      </c>
      <c r="B46" s="70" t="s">
        <v>43</v>
      </c>
      <c r="C46" s="377">
        <f>F46+I46+L46</f>
        <v>0</v>
      </c>
      <c r="D46" s="248">
        <f>D47</f>
        <v>0</v>
      </c>
      <c r="E46" s="71">
        <f>E47</f>
        <v>0</v>
      </c>
      <c r="F46" s="249">
        <f>D46+E46</f>
        <v>0</v>
      </c>
      <c r="G46" s="248">
        <f>G47</f>
        <v>0</v>
      </c>
      <c r="H46" s="250">
        <f t="shared" ref="H46:K46" si="3">H47</f>
        <v>0</v>
      </c>
      <c r="I46" s="251">
        <f>G46+H46</f>
        <v>0</v>
      </c>
      <c r="J46" s="248">
        <f>J47</f>
        <v>0</v>
      </c>
      <c r="K46" s="250">
        <f t="shared" si="3"/>
        <v>0</v>
      </c>
      <c r="L46" s="251">
        <f>J46+K46</f>
        <v>0</v>
      </c>
      <c r="M46" s="178" t="s">
        <v>25</v>
      </c>
      <c r="N46" s="47" t="s">
        <v>25</v>
      </c>
      <c r="O46" s="48" t="s">
        <v>25</v>
      </c>
      <c r="P46" s="225"/>
    </row>
    <row r="47" spans="1:16" s="20" customFormat="1" ht="24.75" hidden="1" thickTop="1" x14ac:dyDescent="0.25">
      <c r="A47" s="36">
        <v>21499</v>
      </c>
      <c r="B47" s="57" t="s">
        <v>44</v>
      </c>
      <c r="C47" s="378">
        <f>F47+I47+L47</f>
        <v>0</v>
      </c>
      <c r="D47" s="204"/>
      <c r="E47" s="34"/>
      <c r="F47" s="205">
        <f>D47+E47</f>
        <v>0</v>
      </c>
      <c r="G47" s="253"/>
      <c r="H47" s="206"/>
      <c r="I47" s="207">
        <f>G47+H47</f>
        <v>0</v>
      </c>
      <c r="J47" s="204"/>
      <c r="K47" s="206"/>
      <c r="L47" s="207">
        <f>J47+K47</f>
        <v>0</v>
      </c>
      <c r="M47" s="245" t="s">
        <v>25</v>
      </c>
      <c r="N47" s="65" t="s">
        <v>25</v>
      </c>
      <c r="O47" s="67" t="s">
        <v>25</v>
      </c>
      <c r="P47" s="246"/>
    </row>
    <row r="48" spans="1:16" ht="24.75" hidden="1" thickTop="1" x14ac:dyDescent="0.25">
      <c r="A48" s="73">
        <v>23000</v>
      </c>
      <c r="B48" s="74" t="s">
        <v>45</v>
      </c>
      <c r="C48" s="377">
        <f>O48</f>
        <v>0</v>
      </c>
      <c r="D48" s="254" t="s">
        <v>25</v>
      </c>
      <c r="E48" s="76" t="s">
        <v>25</v>
      </c>
      <c r="F48" s="255" t="s">
        <v>25</v>
      </c>
      <c r="G48" s="254" t="s">
        <v>25</v>
      </c>
      <c r="H48" s="256" t="s">
        <v>25</v>
      </c>
      <c r="I48" s="257" t="s">
        <v>25</v>
      </c>
      <c r="J48" s="254" t="s">
        <v>25</v>
      </c>
      <c r="K48" s="256" t="s">
        <v>25</v>
      </c>
      <c r="L48" s="257" t="s">
        <v>25</v>
      </c>
      <c r="M48" s="169">
        <f>SUM(M49:M50)</f>
        <v>0</v>
      </c>
      <c r="N48" s="75">
        <f>SUM(N49:N50)</f>
        <v>0</v>
      </c>
      <c r="O48" s="258">
        <f>M48+N48</f>
        <v>0</v>
      </c>
      <c r="P48" s="225"/>
    </row>
    <row r="49" spans="1:16" ht="24.75" hidden="1" thickTop="1" x14ac:dyDescent="0.25">
      <c r="A49" s="77">
        <v>23410</v>
      </c>
      <c r="B49" s="78" t="s">
        <v>46</v>
      </c>
      <c r="C49" s="379">
        <f>O49</f>
        <v>0</v>
      </c>
      <c r="D49" s="259" t="s">
        <v>25</v>
      </c>
      <c r="E49" s="79" t="s">
        <v>25</v>
      </c>
      <c r="F49" s="260" t="s">
        <v>25</v>
      </c>
      <c r="G49" s="259" t="s">
        <v>25</v>
      </c>
      <c r="H49" s="261" t="s">
        <v>25</v>
      </c>
      <c r="I49" s="262" t="s">
        <v>25</v>
      </c>
      <c r="J49" s="259" t="s">
        <v>25</v>
      </c>
      <c r="K49" s="261" t="s">
        <v>25</v>
      </c>
      <c r="L49" s="262" t="s">
        <v>25</v>
      </c>
      <c r="M49" s="263"/>
      <c r="N49" s="264"/>
      <c r="O49" s="160">
        <f>M49+N49</f>
        <v>0</v>
      </c>
      <c r="P49" s="265"/>
    </row>
    <row r="50" spans="1:16" ht="24.75" hidden="1" thickTop="1" x14ac:dyDescent="0.25">
      <c r="A50" s="77">
        <v>23510</v>
      </c>
      <c r="B50" s="78" t="s">
        <v>47</v>
      </c>
      <c r="C50" s="379">
        <f>O50</f>
        <v>0</v>
      </c>
      <c r="D50" s="259" t="s">
        <v>25</v>
      </c>
      <c r="E50" s="79" t="s">
        <v>25</v>
      </c>
      <c r="F50" s="260" t="s">
        <v>25</v>
      </c>
      <c r="G50" s="259" t="s">
        <v>25</v>
      </c>
      <c r="H50" s="261" t="s">
        <v>25</v>
      </c>
      <c r="I50" s="262" t="s">
        <v>25</v>
      </c>
      <c r="J50" s="259" t="s">
        <v>25</v>
      </c>
      <c r="K50" s="261" t="s">
        <v>25</v>
      </c>
      <c r="L50" s="262" t="s">
        <v>25</v>
      </c>
      <c r="M50" s="263"/>
      <c r="N50" s="264"/>
      <c r="O50" s="160">
        <f>M50+N50</f>
        <v>0</v>
      </c>
      <c r="P50" s="265"/>
    </row>
    <row r="51" spans="1:16" ht="12.75" thickTop="1" x14ac:dyDescent="0.25">
      <c r="A51" s="81"/>
      <c r="B51" s="78"/>
      <c r="C51" s="380"/>
      <c r="D51" s="356"/>
      <c r="E51" s="357"/>
      <c r="F51" s="266"/>
      <c r="G51" s="356"/>
      <c r="H51" s="361"/>
      <c r="I51" s="262"/>
      <c r="J51" s="363"/>
      <c r="K51" s="364"/>
      <c r="L51" s="160"/>
      <c r="M51" s="263"/>
      <c r="N51" s="264"/>
      <c r="O51" s="160"/>
      <c r="P51" s="265"/>
    </row>
    <row r="52" spans="1:16" s="20" customFormat="1" x14ac:dyDescent="0.25">
      <c r="A52" s="83"/>
      <c r="B52" s="84" t="s">
        <v>48</v>
      </c>
      <c r="C52" s="381"/>
      <c r="D52" s="358"/>
      <c r="E52" s="359"/>
      <c r="F52" s="267"/>
      <c r="G52" s="358"/>
      <c r="H52" s="362"/>
      <c r="I52" s="161"/>
      <c r="J52" s="358"/>
      <c r="K52" s="362"/>
      <c r="L52" s="161"/>
      <c r="M52" s="365"/>
      <c r="N52" s="359"/>
      <c r="O52" s="161"/>
      <c r="P52" s="268"/>
    </row>
    <row r="53" spans="1:16" s="20" customFormat="1" ht="12.75" thickBot="1" x14ac:dyDescent="0.3">
      <c r="A53" s="86"/>
      <c r="B53" s="21" t="s">
        <v>49</v>
      </c>
      <c r="C53" s="382">
        <f t="shared" ref="C53:C116" si="4">F53+I53+L53+O53</f>
        <v>354375</v>
      </c>
      <c r="D53" s="269">
        <f>SUM(D54,D284)</f>
        <v>434375</v>
      </c>
      <c r="E53" s="88">
        <f>SUM(E54,E284)</f>
        <v>-80000</v>
      </c>
      <c r="F53" s="270">
        <f t="shared" ref="F53:F117" si="5">D53+E53</f>
        <v>354375</v>
      </c>
      <c r="G53" s="269">
        <f>SUM(G54,G284)</f>
        <v>0</v>
      </c>
      <c r="H53" s="271">
        <f>SUM(H54,H284)</f>
        <v>0</v>
      </c>
      <c r="I53" s="89">
        <f t="shared" ref="I53:I117" si="6">G53+H53</f>
        <v>0</v>
      </c>
      <c r="J53" s="269">
        <f>SUM(J54,J284)</f>
        <v>0</v>
      </c>
      <c r="K53" s="271">
        <f>SUM(K54,K284)</f>
        <v>0</v>
      </c>
      <c r="L53" s="89">
        <f t="shared" ref="L53:L117" si="7">J53+K53</f>
        <v>0</v>
      </c>
      <c r="M53" s="163">
        <f>SUM(M54,M284)</f>
        <v>0</v>
      </c>
      <c r="N53" s="88">
        <f>SUM(N54,N284)</f>
        <v>0</v>
      </c>
      <c r="O53" s="89">
        <f t="shared" ref="O53:O117" si="8">M53+N53</f>
        <v>0</v>
      </c>
      <c r="P53" s="199"/>
    </row>
    <row r="54" spans="1:16" s="20" customFormat="1" ht="36.75" thickTop="1" x14ac:dyDescent="0.25">
      <c r="A54" s="90"/>
      <c r="B54" s="91" t="s">
        <v>50</v>
      </c>
      <c r="C54" s="383">
        <f t="shared" si="4"/>
        <v>354375</v>
      </c>
      <c r="D54" s="272">
        <f>SUM(D55,D197)</f>
        <v>434375</v>
      </c>
      <c r="E54" s="93">
        <f>SUM(E55,E197)</f>
        <v>-80000</v>
      </c>
      <c r="F54" s="273">
        <f t="shared" si="5"/>
        <v>354375</v>
      </c>
      <c r="G54" s="272">
        <f>SUM(G55,G197)</f>
        <v>0</v>
      </c>
      <c r="H54" s="274">
        <f>SUM(H55,H197)</f>
        <v>0</v>
      </c>
      <c r="I54" s="94">
        <f t="shared" si="6"/>
        <v>0</v>
      </c>
      <c r="J54" s="272">
        <f>SUM(J55,J197)</f>
        <v>0</v>
      </c>
      <c r="K54" s="274">
        <f>SUM(K55,K197)</f>
        <v>0</v>
      </c>
      <c r="L54" s="94">
        <f t="shared" si="7"/>
        <v>0</v>
      </c>
      <c r="M54" s="170">
        <f>SUM(M55,M197)</f>
        <v>0</v>
      </c>
      <c r="N54" s="93">
        <f>SUM(N55,N197)</f>
        <v>0</v>
      </c>
      <c r="O54" s="94">
        <f t="shared" si="8"/>
        <v>0</v>
      </c>
      <c r="P54" s="275"/>
    </row>
    <row r="55" spans="1:16" s="20" customFormat="1" ht="24" x14ac:dyDescent="0.25">
      <c r="A55" s="95"/>
      <c r="B55" s="16" t="s">
        <v>51</v>
      </c>
      <c r="C55" s="384">
        <f t="shared" si="4"/>
        <v>354375</v>
      </c>
      <c r="D55" s="276">
        <f>SUM(D56,D78,D176,D190)</f>
        <v>434375</v>
      </c>
      <c r="E55" s="97">
        <f>SUM(E56,E78,E176,E190)</f>
        <v>-80000</v>
      </c>
      <c r="F55" s="277">
        <f t="shared" si="5"/>
        <v>354375</v>
      </c>
      <c r="G55" s="276">
        <f>SUM(G56,G78,G176,G190)</f>
        <v>0</v>
      </c>
      <c r="H55" s="278">
        <f>SUM(H56,H78,H176,H190)</f>
        <v>0</v>
      </c>
      <c r="I55" s="98">
        <f t="shared" si="6"/>
        <v>0</v>
      </c>
      <c r="J55" s="276">
        <f>SUM(J56,J78,J176,J190)</f>
        <v>0</v>
      </c>
      <c r="K55" s="278">
        <f>SUM(K56,K78,K176,K190)</f>
        <v>0</v>
      </c>
      <c r="L55" s="98">
        <f t="shared" si="7"/>
        <v>0</v>
      </c>
      <c r="M55" s="171">
        <f>SUM(M56,M78,M176,M190)</f>
        <v>0</v>
      </c>
      <c r="N55" s="97">
        <f>SUM(N56,N78,N176,N190)</f>
        <v>0</v>
      </c>
      <c r="O55" s="98">
        <f t="shared" si="8"/>
        <v>0</v>
      </c>
      <c r="P55" s="279"/>
    </row>
    <row r="56" spans="1:16" s="20" customFormat="1" hidden="1" x14ac:dyDescent="0.25">
      <c r="A56" s="99">
        <v>1000</v>
      </c>
      <c r="B56" s="99" t="s">
        <v>52</v>
      </c>
      <c r="C56" s="385">
        <f t="shared" si="4"/>
        <v>0</v>
      </c>
      <c r="D56" s="280">
        <f>SUM(D57,D70)</f>
        <v>0</v>
      </c>
      <c r="E56" s="101">
        <f>SUM(E57,E70)</f>
        <v>0</v>
      </c>
      <c r="F56" s="281">
        <f t="shared" si="5"/>
        <v>0</v>
      </c>
      <c r="G56" s="280">
        <f>SUM(G57,G70)</f>
        <v>0</v>
      </c>
      <c r="H56" s="282">
        <f>SUM(H57,H70)</f>
        <v>0</v>
      </c>
      <c r="I56" s="102">
        <f t="shared" si="6"/>
        <v>0</v>
      </c>
      <c r="J56" s="280">
        <f>SUM(J57,J70)</f>
        <v>0</v>
      </c>
      <c r="K56" s="282">
        <f>SUM(K57,K70)</f>
        <v>0</v>
      </c>
      <c r="L56" s="102">
        <f t="shared" si="7"/>
        <v>0</v>
      </c>
      <c r="M56" s="133">
        <f>SUM(M57,M70)</f>
        <v>0</v>
      </c>
      <c r="N56" s="101">
        <f>SUM(N57,N70)</f>
        <v>0</v>
      </c>
      <c r="O56" s="102">
        <f t="shared" si="8"/>
        <v>0</v>
      </c>
      <c r="P56" s="366"/>
    </row>
    <row r="57" spans="1:16" hidden="1" x14ac:dyDescent="0.25">
      <c r="A57" s="44">
        <v>1100</v>
      </c>
      <c r="B57" s="103" t="s">
        <v>53</v>
      </c>
      <c r="C57" s="375">
        <f t="shared" si="4"/>
        <v>0</v>
      </c>
      <c r="D57" s="227">
        <f>SUM(D58,D61,D69)</f>
        <v>0</v>
      </c>
      <c r="E57" s="50">
        <f>SUM(E58,E61,E69)</f>
        <v>0</v>
      </c>
      <c r="F57" s="283">
        <f t="shared" si="5"/>
        <v>0</v>
      </c>
      <c r="G57" s="227">
        <f>SUM(G58,G61,G69)</f>
        <v>0</v>
      </c>
      <c r="H57" s="104">
        <f>SUM(H58,H61,H69)</f>
        <v>0</v>
      </c>
      <c r="I57" s="112">
        <f t="shared" si="6"/>
        <v>0</v>
      </c>
      <c r="J57" s="227">
        <f>SUM(J58,J61,J69)</f>
        <v>0</v>
      </c>
      <c r="K57" s="104">
        <f>SUM(K58,K61,K69)</f>
        <v>0</v>
      </c>
      <c r="L57" s="112">
        <f t="shared" si="7"/>
        <v>0</v>
      </c>
      <c r="M57" s="134">
        <f>SUM(M58,M61,M69)</f>
        <v>0</v>
      </c>
      <c r="N57" s="126">
        <f>SUM(N58,N61,N69)</f>
        <v>0</v>
      </c>
      <c r="O57" s="284">
        <f t="shared" si="8"/>
        <v>0</v>
      </c>
      <c r="P57" s="285"/>
    </row>
    <row r="58" spans="1:16" hidden="1" x14ac:dyDescent="0.25">
      <c r="A58" s="105">
        <v>1110</v>
      </c>
      <c r="B58" s="78" t="s">
        <v>54</v>
      </c>
      <c r="C58" s="380">
        <f t="shared" si="4"/>
        <v>0</v>
      </c>
      <c r="D58" s="127">
        <f>SUM(D59:D60)</f>
        <v>0</v>
      </c>
      <c r="E58" s="106">
        <f>SUM(E59:E60)</f>
        <v>0</v>
      </c>
      <c r="F58" s="286">
        <f t="shared" si="5"/>
        <v>0</v>
      </c>
      <c r="G58" s="127">
        <f>SUM(G59:G60)</f>
        <v>0</v>
      </c>
      <c r="H58" s="172">
        <f>SUM(H59:H60)</f>
        <v>0</v>
      </c>
      <c r="I58" s="107">
        <f t="shared" si="6"/>
        <v>0</v>
      </c>
      <c r="J58" s="127">
        <f>SUM(J59:J60)</f>
        <v>0</v>
      </c>
      <c r="K58" s="172">
        <f>SUM(K59:K60)</f>
        <v>0</v>
      </c>
      <c r="L58" s="107">
        <f t="shared" si="7"/>
        <v>0</v>
      </c>
      <c r="M58" s="132">
        <f>SUM(M59:M60)</f>
        <v>0</v>
      </c>
      <c r="N58" s="106">
        <f>SUM(N59:N60)</f>
        <v>0</v>
      </c>
      <c r="O58" s="107">
        <f t="shared" si="8"/>
        <v>0</v>
      </c>
      <c r="P58" s="265"/>
    </row>
    <row r="59" spans="1:16" hidden="1" x14ac:dyDescent="0.25">
      <c r="A59" s="32">
        <v>1111</v>
      </c>
      <c r="B59" s="52" t="s">
        <v>55</v>
      </c>
      <c r="C59" s="376">
        <f t="shared" si="4"/>
        <v>0</v>
      </c>
      <c r="D59" s="231"/>
      <c r="E59" s="55"/>
      <c r="F59" s="287">
        <f t="shared" si="5"/>
        <v>0</v>
      </c>
      <c r="G59" s="231"/>
      <c r="H59" s="232"/>
      <c r="I59" s="114">
        <f t="shared" si="6"/>
        <v>0</v>
      </c>
      <c r="J59" s="231">
        <v>0</v>
      </c>
      <c r="K59" s="232"/>
      <c r="L59" s="114">
        <f t="shared" si="7"/>
        <v>0</v>
      </c>
      <c r="M59" s="179"/>
      <c r="N59" s="55"/>
      <c r="O59" s="114">
        <f t="shared" si="8"/>
        <v>0</v>
      </c>
      <c r="P59" s="208"/>
    </row>
    <row r="60" spans="1:16" ht="24" hidden="1" x14ac:dyDescent="0.25">
      <c r="A60" s="36">
        <v>1119</v>
      </c>
      <c r="B60" s="57" t="s">
        <v>56</v>
      </c>
      <c r="C60" s="311">
        <f t="shared" si="4"/>
        <v>0</v>
      </c>
      <c r="D60" s="237"/>
      <c r="E60" s="60"/>
      <c r="F60" s="145">
        <f t="shared" si="5"/>
        <v>0</v>
      </c>
      <c r="G60" s="237"/>
      <c r="H60" s="238"/>
      <c r="I60" s="110">
        <f t="shared" si="6"/>
        <v>0</v>
      </c>
      <c r="J60" s="237">
        <v>0</v>
      </c>
      <c r="K60" s="238"/>
      <c r="L60" s="110">
        <f t="shared" si="7"/>
        <v>0</v>
      </c>
      <c r="M60" s="121"/>
      <c r="N60" s="60"/>
      <c r="O60" s="110">
        <f t="shared" si="8"/>
        <v>0</v>
      </c>
      <c r="P60" s="213"/>
    </row>
    <row r="61" spans="1:16" ht="24" hidden="1" x14ac:dyDescent="0.25">
      <c r="A61" s="108">
        <v>1140</v>
      </c>
      <c r="B61" s="57" t="s">
        <v>57</v>
      </c>
      <c r="C61" s="311">
        <f t="shared" si="4"/>
        <v>0</v>
      </c>
      <c r="D61" s="288">
        <f>SUM(D62:D68)</f>
        <v>0</v>
      </c>
      <c r="E61" s="109">
        <f>SUM(E62:E68)</f>
        <v>0</v>
      </c>
      <c r="F61" s="145">
        <f>D61+E61</f>
        <v>0</v>
      </c>
      <c r="G61" s="288">
        <f>SUM(G62:G68)</f>
        <v>0</v>
      </c>
      <c r="H61" s="115">
        <f>SUM(H62:H68)</f>
        <v>0</v>
      </c>
      <c r="I61" s="110">
        <f t="shared" si="6"/>
        <v>0</v>
      </c>
      <c r="J61" s="288">
        <f>SUM(J62:J68)</f>
        <v>0</v>
      </c>
      <c r="K61" s="115">
        <f>SUM(K62:K68)</f>
        <v>0</v>
      </c>
      <c r="L61" s="110">
        <f t="shared" si="7"/>
        <v>0</v>
      </c>
      <c r="M61" s="131">
        <f>SUM(M62:M68)</f>
        <v>0</v>
      </c>
      <c r="N61" s="109">
        <f>SUM(N62:N68)</f>
        <v>0</v>
      </c>
      <c r="O61" s="110">
        <f t="shared" si="8"/>
        <v>0</v>
      </c>
      <c r="P61" s="213"/>
    </row>
    <row r="62" spans="1:16" hidden="1" x14ac:dyDescent="0.25">
      <c r="A62" s="36">
        <v>1141</v>
      </c>
      <c r="B62" s="57" t="s">
        <v>58</v>
      </c>
      <c r="C62" s="311">
        <f t="shared" si="4"/>
        <v>0</v>
      </c>
      <c r="D62" s="237"/>
      <c r="E62" s="60"/>
      <c r="F62" s="145">
        <f t="shared" si="5"/>
        <v>0</v>
      </c>
      <c r="G62" s="237"/>
      <c r="H62" s="238"/>
      <c r="I62" s="110">
        <f t="shared" si="6"/>
        <v>0</v>
      </c>
      <c r="J62" s="237">
        <v>0</v>
      </c>
      <c r="K62" s="238"/>
      <c r="L62" s="110">
        <f t="shared" si="7"/>
        <v>0</v>
      </c>
      <c r="M62" s="121"/>
      <c r="N62" s="60"/>
      <c r="O62" s="110">
        <f t="shared" si="8"/>
        <v>0</v>
      </c>
      <c r="P62" s="213"/>
    </row>
    <row r="63" spans="1:16" ht="24" hidden="1" x14ac:dyDescent="0.25">
      <c r="A63" s="36">
        <v>1142</v>
      </c>
      <c r="B63" s="57" t="s">
        <v>59</v>
      </c>
      <c r="C63" s="311">
        <f t="shared" si="4"/>
        <v>0</v>
      </c>
      <c r="D63" s="237"/>
      <c r="E63" s="60"/>
      <c r="F63" s="145">
        <f t="shared" si="5"/>
        <v>0</v>
      </c>
      <c r="G63" s="237"/>
      <c r="H63" s="238"/>
      <c r="I63" s="110">
        <f t="shared" si="6"/>
        <v>0</v>
      </c>
      <c r="J63" s="237">
        <v>0</v>
      </c>
      <c r="K63" s="238"/>
      <c r="L63" s="110">
        <f t="shared" si="7"/>
        <v>0</v>
      </c>
      <c r="M63" s="121"/>
      <c r="N63" s="60"/>
      <c r="O63" s="110">
        <f t="shared" si="8"/>
        <v>0</v>
      </c>
      <c r="P63" s="213"/>
    </row>
    <row r="64" spans="1:16" ht="24" hidden="1" x14ac:dyDescent="0.25">
      <c r="A64" s="36">
        <v>1145</v>
      </c>
      <c r="B64" s="57" t="s">
        <v>60</v>
      </c>
      <c r="C64" s="311">
        <f t="shared" si="4"/>
        <v>0</v>
      </c>
      <c r="D64" s="237"/>
      <c r="E64" s="60"/>
      <c r="F64" s="145">
        <f t="shared" si="5"/>
        <v>0</v>
      </c>
      <c r="G64" s="237"/>
      <c r="H64" s="238"/>
      <c r="I64" s="110">
        <f t="shared" si="6"/>
        <v>0</v>
      </c>
      <c r="J64" s="237">
        <v>0</v>
      </c>
      <c r="K64" s="238"/>
      <c r="L64" s="110">
        <f t="shared" si="7"/>
        <v>0</v>
      </c>
      <c r="M64" s="121"/>
      <c r="N64" s="60"/>
      <c r="O64" s="110">
        <f t="shared" si="8"/>
        <v>0</v>
      </c>
      <c r="P64" s="213"/>
    </row>
    <row r="65" spans="1:16" ht="24" hidden="1" x14ac:dyDescent="0.25">
      <c r="A65" s="36">
        <v>1146</v>
      </c>
      <c r="B65" s="57" t="s">
        <v>61</v>
      </c>
      <c r="C65" s="311">
        <f t="shared" si="4"/>
        <v>0</v>
      </c>
      <c r="D65" s="237"/>
      <c r="E65" s="60"/>
      <c r="F65" s="145">
        <f t="shared" si="5"/>
        <v>0</v>
      </c>
      <c r="G65" s="237"/>
      <c r="H65" s="238"/>
      <c r="I65" s="110">
        <f t="shared" si="6"/>
        <v>0</v>
      </c>
      <c r="J65" s="237">
        <v>0</v>
      </c>
      <c r="K65" s="238"/>
      <c r="L65" s="110">
        <f t="shared" si="7"/>
        <v>0</v>
      </c>
      <c r="M65" s="121"/>
      <c r="N65" s="60"/>
      <c r="O65" s="110">
        <f t="shared" si="8"/>
        <v>0</v>
      </c>
      <c r="P65" s="213"/>
    </row>
    <row r="66" spans="1:16" hidden="1" x14ac:dyDescent="0.25">
      <c r="A66" s="36">
        <v>1147</v>
      </c>
      <c r="B66" s="57" t="s">
        <v>62</v>
      </c>
      <c r="C66" s="311">
        <f t="shared" si="4"/>
        <v>0</v>
      </c>
      <c r="D66" s="237"/>
      <c r="E66" s="60"/>
      <c r="F66" s="145">
        <f t="shared" si="5"/>
        <v>0</v>
      </c>
      <c r="G66" s="237"/>
      <c r="H66" s="238"/>
      <c r="I66" s="110">
        <f t="shared" si="6"/>
        <v>0</v>
      </c>
      <c r="J66" s="237">
        <v>0</v>
      </c>
      <c r="K66" s="238"/>
      <c r="L66" s="110">
        <f t="shared" si="7"/>
        <v>0</v>
      </c>
      <c r="M66" s="121"/>
      <c r="N66" s="60"/>
      <c r="O66" s="110">
        <f t="shared" si="8"/>
        <v>0</v>
      </c>
      <c r="P66" s="213"/>
    </row>
    <row r="67" spans="1:16" hidden="1" x14ac:dyDescent="0.25">
      <c r="A67" s="36">
        <v>1148</v>
      </c>
      <c r="B67" s="57" t="s">
        <v>63</v>
      </c>
      <c r="C67" s="311">
        <f t="shared" si="4"/>
        <v>0</v>
      </c>
      <c r="D67" s="237"/>
      <c r="E67" s="60"/>
      <c r="F67" s="145">
        <f t="shared" si="5"/>
        <v>0</v>
      </c>
      <c r="G67" s="237"/>
      <c r="H67" s="238"/>
      <c r="I67" s="110">
        <f t="shared" si="6"/>
        <v>0</v>
      </c>
      <c r="J67" s="237">
        <v>0</v>
      </c>
      <c r="K67" s="238"/>
      <c r="L67" s="110">
        <f t="shared" si="7"/>
        <v>0</v>
      </c>
      <c r="M67" s="121"/>
      <c r="N67" s="60"/>
      <c r="O67" s="110">
        <f t="shared" si="8"/>
        <v>0</v>
      </c>
      <c r="P67" s="213"/>
    </row>
    <row r="68" spans="1:16" ht="36" hidden="1" x14ac:dyDescent="0.25">
      <c r="A68" s="36">
        <v>1149</v>
      </c>
      <c r="B68" s="57" t="s">
        <v>64</v>
      </c>
      <c r="C68" s="311">
        <f t="shared" si="4"/>
        <v>0</v>
      </c>
      <c r="D68" s="237"/>
      <c r="E68" s="60"/>
      <c r="F68" s="145">
        <f t="shared" si="5"/>
        <v>0</v>
      </c>
      <c r="G68" s="237"/>
      <c r="H68" s="238"/>
      <c r="I68" s="110">
        <f t="shared" si="6"/>
        <v>0</v>
      </c>
      <c r="J68" s="237">
        <v>0</v>
      </c>
      <c r="K68" s="238"/>
      <c r="L68" s="110">
        <f t="shared" si="7"/>
        <v>0</v>
      </c>
      <c r="M68" s="121"/>
      <c r="N68" s="60"/>
      <c r="O68" s="110">
        <f t="shared" si="8"/>
        <v>0</v>
      </c>
      <c r="P68" s="213"/>
    </row>
    <row r="69" spans="1:16" ht="36" hidden="1" x14ac:dyDescent="0.25">
      <c r="A69" s="105">
        <v>1150</v>
      </c>
      <c r="B69" s="78" t="s">
        <v>65</v>
      </c>
      <c r="C69" s="311">
        <f t="shared" si="4"/>
        <v>0</v>
      </c>
      <c r="D69" s="289"/>
      <c r="E69" s="111"/>
      <c r="F69" s="286">
        <f t="shared" si="5"/>
        <v>0</v>
      </c>
      <c r="G69" s="289"/>
      <c r="H69" s="290"/>
      <c r="I69" s="107">
        <f t="shared" si="6"/>
        <v>0</v>
      </c>
      <c r="J69" s="289">
        <v>0</v>
      </c>
      <c r="K69" s="290"/>
      <c r="L69" s="107">
        <f t="shared" si="7"/>
        <v>0</v>
      </c>
      <c r="M69" s="181"/>
      <c r="N69" s="111"/>
      <c r="O69" s="107">
        <f t="shared" si="8"/>
        <v>0</v>
      </c>
      <c r="P69" s="265"/>
    </row>
    <row r="70" spans="1:16" ht="36" hidden="1" x14ac:dyDescent="0.25">
      <c r="A70" s="44">
        <v>1200</v>
      </c>
      <c r="B70" s="103" t="s">
        <v>66</v>
      </c>
      <c r="C70" s="375">
        <f t="shared" si="4"/>
        <v>0</v>
      </c>
      <c r="D70" s="227">
        <f>SUM(D71:D72)</f>
        <v>0</v>
      </c>
      <c r="E70" s="50">
        <f>SUM(E71:E72)</f>
        <v>0</v>
      </c>
      <c r="F70" s="283">
        <f>D70+E70</f>
        <v>0</v>
      </c>
      <c r="G70" s="227">
        <f>SUM(G71:G72)</f>
        <v>0</v>
      </c>
      <c r="H70" s="104">
        <f>SUM(H71:H72)</f>
        <v>0</v>
      </c>
      <c r="I70" s="112">
        <f t="shared" si="6"/>
        <v>0</v>
      </c>
      <c r="J70" s="227">
        <f>SUM(J71:J72)</f>
        <v>0</v>
      </c>
      <c r="K70" s="104">
        <f>SUM(K71:K72)</f>
        <v>0</v>
      </c>
      <c r="L70" s="112">
        <f t="shared" si="7"/>
        <v>0</v>
      </c>
      <c r="M70" s="119">
        <f>SUM(M71:M72)</f>
        <v>0</v>
      </c>
      <c r="N70" s="50">
        <f>SUM(N71:N72)</f>
        <v>0</v>
      </c>
      <c r="O70" s="112">
        <f t="shared" si="8"/>
        <v>0</v>
      </c>
      <c r="P70" s="225"/>
    </row>
    <row r="71" spans="1:16" ht="24" hidden="1" x14ac:dyDescent="0.25">
      <c r="A71" s="164">
        <v>1210</v>
      </c>
      <c r="B71" s="52" t="s">
        <v>67</v>
      </c>
      <c r="C71" s="376">
        <f t="shared" si="4"/>
        <v>0</v>
      </c>
      <c r="D71" s="231"/>
      <c r="E71" s="55"/>
      <c r="F71" s="287">
        <f t="shared" si="5"/>
        <v>0</v>
      </c>
      <c r="G71" s="231"/>
      <c r="H71" s="232"/>
      <c r="I71" s="114">
        <f t="shared" si="6"/>
        <v>0</v>
      </c>
      <c r="J71" s="231">
        <v>0</v>
      </c>
      <c r="K71" s="232"/>
      <c r="L71" s="114">
        <f t="shared" si="7"/>
        <v>0</v>
      </c>
      <c r="M71" s="179"/>
      <c r="N71" s="55"/>
      <c r="O71" s="114">
        <f t="shared" si="8"/>
        <v>0</v>
      </c>
      <c r="P71" s="208"/>
    </row>
    <row r="72" spans="1:16" ht="24" hidden="1" x14ac:dyDescent="0.25">
      <c r="A72" s="108">
        <v>1220</v>
      </c>
      <c r="B72" s="57" t="s">
        <v>68</v>
      </c>
      <c r="C72" s="311">
        <f t="shared" si="4"/>
        <v>0</v>
      </c>
      <c r="D72" s="288">
        <f>SUM(D73:D77)</f>
        <v>0</v>
      </c>
      <c r="E72" s="109">
        <f>SUM(E73:E77)</f>
        <v>0</v>
      </c>
      <c r="F72" s="145">
        <f t="shared" si="5"/>
        <v>0</v>
      </c>
      <c r="G72" s="288">
        <f>SUM(G73:G77)</f>
        <v>0</v>
      </c>
      <c r="H72" s="115">
        <f>SUM(H73:H77)</f>
        <v>0</v>
      </c>
      <c r="I72" s="110">
        <f t="shared" si="6"/>
        <v>0</v>
      </c>
      <c r="J72" s="288">
        <f>SUM(J73:J77)</f>
        <v>0</v>
      </c>
      <c r="K72" s="115">
        <f>SUM(K73:K77)</f>
        <v>0</v>
      </c>
      <c r="L72" s="110">
        <f t="shared" si="7"/>
        <v>0</v>
      </c>
      <c r="M72" s="131">
        <f>SUM(M73:M77)</f>
        <v>0</v>
      </c>
      <c r="N72" s="109">
        <f>SUM(N73:N77)</f>
        <v>0</v>
      </c>
      <c r="O72" s="110">
        <f t="shared" si="8"/>
        <v>0</v>
      </c>
      <c r="P72" s="213"/>
    </row>
    <row r="73" spans="1:16" ht="60" hidden="1" x14ac:dyDescent="0.25">
      <c r="A73" s="36">
        <v>1221</v>
      </c>
      <c r="B73" s="57" t="s">
        <v>69</v>
      </c>
      <c r="C73" s="311">
        <f t="shared" si="4"/>
        <v>0</v>
      </c>
      <c r="D73" s="237"/>
      <c r="E73" s="60"/>
      <c r="F73" s="145">
        <f t="shared" si="5"/>
        <v>0</v>
      </c>
      <c r="G73" s="237"/>
      <c r="H73" s="238"/>
      <c r="I73" s="110">
        <f t="shared" si="6"/>
        <v>0</v>
      </c>
      <c r="J73" s="237">
        <v>0</v>
      </c>
      <c r="K73" s="238"/>
      <c r="L73" s="110">
        <f t="shared" si="7"/>
        <v>0</v>
      </c>
      <c r="M73" s="121"/>
      <c r="N73" s="60"/>
      <c r="O73" s="110">
        <f t="shared" si="8"/>
        <v>0</v>
      </c>
      <c r="P73" s="213"/>
    </row>
    <row r="74" spans="1:16" hidden="1" x14ac:dyDescent="0.25">
      <c r="A74" s="36">
        <v>1223</v>
      </c>
      <c r="B74" s="57" t="s">
        <v>70</v>
      </c>
      <c r="C74" s="311">
        <f t="shared" si="4"/>
        <v>0</v>
      </c>
      <c r="D74" s="237"/>
      <c r="E74" s="60"/>
      <c r="F74" s="145">
        <f t="shared" si="5"/>
        <v>0</v>
      </c>
      <c r="G74" s="237"/>
      <c r="H74" s="238"/>
      <c r="I74" s="110">
        <f t="shared" si="6"/>
        <v>0</v>
      </c>
      <c r="J74" s="237">
        <v>0</v>
      </c>
      <c r="K74" s="238"/>
      <c r="L74" s="110">
        <f t="shared" si="7"/>
        <v>0</v>
      </c>
      <c r="M74" s="121"/>
      <c r="N74" s="60"/>
      <c r="O74" s="110">
        <f t="shared" si="8"/>
        <v>0</v>
      </c>
      <c r="P74" s="213"/>
    </row>
    <row r="75" spans="1:16" hidden="1" x14ac:dyDescent="0.25">
      <c r="A75" s="36">
        <v>1225</v>
      </c>
      <c r="B75" s="57" t="s">
        <v>71</v>
      </c>
      <c r="C75" s="311">
        <f t="shared" si="4"/>
        <v>0</v>
      </c>
      <c r="D75" s="237"/>
      <c r="E75" s="60"/>
      <c r="F75" s="145">
        <f t="shared" si="5"/>
        <v>0</v>
      </c>
      <c r="G75" s="237"/>
      <c r="H75" s="238"/>
      <c r="I75" s="110">
        <f t="shared" si="6"/>
        <v>0</v>
      </c>
      <c r="J75" s="237">
        <v>0</v>
      </c>
      <c r="K75" s="238"/>
      <c r="L75" s="110">
        <f t="shared" si="7"/>
        <v>0</v>
      </c>
      <c r="M75" s="121"/>
      <c r="N75" s="60"/>
      <c r="O75" s="110">
        <f t="shared" si="8"/>
        <v>0</v>
      </c>
      <c r="P75" s="213"/>
    </row>
    <row r="76" spans="1:16" ht="36" hidden="1" x14ac:dyDescent="0.25">
      <c r="A76" s="36">
        <v>1227</v>
      </c>
      <c r="B76" s="57" t="s">
        <v>72</v>
      </c>
      <c r="C76" s="311">
        <f t="shared" si="4"/>
        <v>0</v>
      </c>
      <c r="D76" s="237"/>
      <c r="E76" s="60"/>
      <c r="F76" s="145">
        <f t="shared" si="5"/>
        <v>0</v>
      </c>
      <c r="G76" s="237"/>
      <c r="H76" s="238"/>
      <c r="I76" s="110">
        <f t="shared" si="6"/>
        <v>0</v>
      </c>
      <c r="J76" s="237">
        <v>0</v>
      </c>
      <c r="K76" s="238"/>
      <c r="L76" s="110">
        <f t="shared" si="7"/>
        <v>0</v>
      </c>
      <c r="M76" s="121"/>
      <c r="N76" s="60"/>
      <c r="O76" s="110">
        <f t="shared" si="8"/>
        <v>0</v>
      </c>
      <c r="P76" s="213"/>
    </row>
    <row r="77" spans="1:16" ht="60" hidden="1" x14ac:dyDescent="0.25">
      <c r="A77" s="36">
        <v>1228</v>
      </c>
      <c r="B77" s="57" t="s">
        <v>73</v>
      </c>
      <c r="C77" s="311">
        <f t="shared" si="4"/>
        <v>0</v>
      </c>
      <c r="D77" s="237"/>
      <c r="E77" s="60"/>
      <c r="F77" s="145">
        <f t="shared" si="5"/>
        <v>0</v>
      </c>
      <c r="G77" s="237"/>
      <c r="H77" s="238"/>
      <c r="I77" s="110">
        <f t="shared" si="6"/>
        <v>0</v>
      </c>
      <c r="J77" s="237">
        <v>0</v>
      </c>
      <c r="K77" s="238"/>
      <c r="L77" s="110">
        <f t="shared" si="7"/>
        <v>0</v>
      </c>
      <c r="M77" s="121"/>
      <c r="N77" s="60"/>
      <c r="O77" s="110">
        <f t="shared" si="8"/>
        <v>0</v>
      </c>
      <c r="P77" s="213"/>
    </row>
    <row r="78" spans="1:16" x14ac:dyDescent="0.25">
      <c r="A78" s="99">
        <v>2000</v>
      </c>
      <c r="B78" s="99" t="s">
        <v>74</v>
      </c>
      <c r="C78" s="385">
        <f t="shared" si="4"/>
        <v>354375</v>
      </c>
      <c r="D78" s="280">
        <f>SUM(D79,D86,D133,D167,D168,D175)</f>
        <v>434375</v>
      </c>
      <c r="E78" s="101">
        <f>SUM(E79,E86,E133,E167,E168,E175)</f>
        <v>-80000</v>
      </c>
      <c r="F78" s="281">
        <f t="shared" si="5"/>
        <v>354375</v>
      </c>
      <c r="G78" s="280">
        <f>SUM(G79,G86,G133,G167,G168,G175)</f>
        <v>0</v>
      </c>
      <c r="H78" s="282">
        <f>SUM(H79,H86,H133,H167,H168,H175)</f>
        <v>0</v>
      </c>
      <c r="I78" s="102">
        <f t="shared" si="6"/>
        <v>0</v>
      </c>
      <c r="J78" s="280">
        <f>SUM(J79,J86,J133,J167,J168,J175)</f>
        <v>0</v>
      </c>
      <c r="K78" s="282">
        <f>SUM(K79,K86,K133,K167,K168,K175)</f>
        <v>0</v>
      </c>
      <c r="L78" s="102">
        <f t="shared" si="7"/>
        <v>0</v>
      </c>
      <c r="M78" s="133">
        <f>SUM(M79,M86,M133,M167,M168,M175)</f>
        <v>0</v>
      </c>
      <c r="N78" s="101">
        <f>SUM(N79,N86,N133,N167,N168,N175)</f>
        <v>0</v>
      </c>
      <c r="O78" s="102">
        <f t="shared" si="8"/>
        <v>0</v>
      </c>
      <c r="P78" s="366"/>
    </row>
    <row r="79" spans="1:16" ht="24" hidden="1" x14ac:dyDescent="0.25">
      <c r="A79" s="44">
        <v>2100</v>
      </c>
      <c r="B79" s="103" t="s">
        <v>75</v>
      </c>
      <c r="C79" s="375">
        <f t="shared" si="4"/>
        <v>0</v>
      </c>
      <c r="D79" s="227">
        <f>SUM(D80,D83)</f>
        <v>0</v>
      </c>
      <c r="E79" s="50">
        <f>SUM(E80,E83)</f>
        <v>0</v>
      </c>
      <c r="F79" s="283">
        <f t="shared" si="5"/>
        <v>0</v>
      </c>
      <c r="G79" s="227">
        <f>SUM(G80,G83)</f>
        <v>0</v>
      </c>
      <c r="H79" s="104">
        <f>SUM(H80,H83)</f>
        <v>0</v>
      </c>
      <c r="I79" s="112">
        <f t="shared" si="6"/>
        <v>0</v>
      </c>
      <c r="J79" s="227">
        <f>SUM(J80,J83)</f>
        <v>0</v>
      </c>
      <c r="K79" s="104">
        <f>SUM(K80,K83)</f>
        <v>0</v>
      </c>
      <c r="L79" s="112">
        <f t="shared" si="7"/>
        <v>0</v>
      </c>
      <c r="M79" s="119">
        <f>SUM(M80,M83)</f>
        <v>0</v>
      </c>
      <c r="N79" s="50">
        <f>SUM(N80,N83)</f>
        <v>0</v>
      </c>
      <c r="O79" s="112">
        <f t="shared" si="8"/>
        <v>0</v>
      </c>
      <c r="P79" s="225"/>
    </row>
    <row r="80" spans="1:16" ht="24" hidden="1" x14ac:dyDescent="0.25">
      <c r="A80" s="164">
        <v>2110</v>
      </c>
      <c r="B80" s="52" t="s">
        <v>76</v>
      </c>
      <c r="C80" s="376">
        <f t="shared" si="4"/>
        <v>0</v>
      </c>
      <c r="D80" s="291">
        <f>SUM(D81:D82)</f>
        <v>0</v>
      </c>
      <c r="E80" s="113">
        <f>SUM(E81:E82)</f>
        <v>0</v>
      </c>
      <c r="F80" s="287">
        <f t="shared" si="5"/>
        <v>0</v>
      </c>
      <c r="G80" s="291">
        <f>SUM(G81:G82)</f>
        <v>0</v>
      </c>
      <c r="H80" s="292">
        <f>SUM(H81:H82)</f>
        <v>0</v>
      </c>
      <c r="I80" s="114">
        <f t="shared" si="6"/>
        <v>0</v>
      </c>
      <c r="J80" s="291">
        <f>SUM(J81:J82)</f>
        <v>0</v>
      </c>
      <c r="K80" s="292">
        <f>SUM(K81:K82)</f>
        <v>0</v>
      </c>
      <c r="L80" s="114">
        <f t="shared" si="7"/>
        <v>0</v>
      </c>
      <c r="M80" s="135">
        <f>SUM(M81:M82)</f>
        <v>0</v>
      </c>
      <c r="N80" s="113">
        <f>SUM(N81:N82)</f>
        <v>0</v>
      </c>
      <c r="O80" s="114">
        <f t="shared" si="8"/>
        <v>0</v>
      </c>
      <c r="P80" s="208"/>
    </row>
    <row r="81" spans="1:16" hidden="1" x14ac:dyDescent="0.25">
      <c r="A81" s="36">
        <v>2111</v>
      </c>
      <c r="B81" s="57" t="s">
        <v>77</v>
      </c>
      <c r="C81" s="311">
        <f t="shared" si="4"/>
        <v>0</v>
      </c>
      <c r="D81" s="237"/>
      <c r="E81" s="60"/>
      <c r="F81" s="145">
        <f t="shared" si="5"/>
        <v>0</v>
      </c>
      <c r="G81" s="237"/>
      <c r="H81" s="238"/>
      <c r="I81" s="110">
        <f t="shared" si="6"/>
        <v>0</v>
      </c>
      <c r="J81" s="237">
        <v>0</v>
      </c>
      <c r="K81" s="238"/>
      <c r="L81" s="110">
        <f t="shared" si="7"/>
        <v>0</v>
      </c>
      <c r="M81" s="121"/>
      <c r="N81" s="60"/>
      <c r="O81" s="110">
        <f t="shared" si="8"/>
        <v>0</v>
      </c>
      <c r="P81" s="213"/>
    </row>
    <row r="82" spans="1:16" ht="24" hidden="1" x14ac:dyDescent="0.25">
      <c r="A82" s="36">
        <v>2112</v>
      </c>
      <c r="B82" s="57" t="s">
        <v>78</v>
      </c>
      <c r="C82" s="311">
        <f t="shared" si="4"/>
        <v>0</v>
      </c>
      <c r="D82" s="237"/>
      <c r="E82" s="60"/>
      <c r="F82" s="145">
        <f t="shared" si="5"/>
        <v>0</v>
      </c>
      <c r="G82" s="237"/>
      <c r="H82" s="238"/>
      <c r="I82" s="110">
        <f t="shared" si="6"/>
        <v>0</v>
      </c>
      <c r="J82" s="237">
        <v>0</v>
      </c>
      <c r="K82" s="238"/>
      <c r="L82" s="110">
        <f t="shared" si="7"/>
        <v>0</v>
      </c>
      <c r="M82" s="121"/>
      <c r="N82" s="60"/>
      <c r="O82" s="110">
        <f t="shared" si="8"/>
        <v>0</v>
      </c>
      <c r="P82" s="213"/>
    </row>
    <row r="83" spans="1:16" ht="24" hidden="1" x14ac:dyDescent="0.25">
      <c r="A83" s="108">
        <v>2120</v>
      </c>
      <c r="B83" s="57" t="s">
        <v>79</v>
      </c>
      <c r="C83" s="311">
        <f t="shared" si="4"/>
        <v>0</v>
      </c>
      <c r="D83" s="288">
        <f>SUM(D84:D85)</f>
        <v>0</v>
      </c>
      <c r="E83" s="109">
        <f>SUM(E84:E85)</f>
        <v>0</v>
      </c>
      <c r="F83" s="145">
        <f t="shared" si="5"/>
        <v>0</v>
      </c>
      <c r="G83" s="288">
        <f>SUM(G84:G85)</f>
        <v>0</v>
      </c>
      <c r="H83" s="115">
        <f>SUM(H84:H85)</f>
        <v>0</v>
      </c>
      <c r="I83" s="110">
        <f t="shared" si="6"/>
        <v>0</v>
      </c>
      <c r="J83" s="288">
        <f>SUM(J84:J85)</f>
        <v>0</v>
      </c>
      <c r="K83" s="115">
        <f>SUM(K84:K85)</f>
        <v>0</v>
      </c>
      <c r="L83" s="110">
        <f t="shared" si="7"/>
        <v>0</v>
      </c>
      <c r="M83" s="131">
        <f>SUM(M84:M85)</f>
        <v>0</v>
      </c>
      <c r="N83" s="109">
        <f>SUM(N84:N85)</f>
        <v>0</v>
      </c>
      <c r="O83" s="110">
        <f t="shared" si="8"/>
        <v>0</v>
      </c>
      <c r="P83" s="213"/>
    </row>
    <row r="84" spans="1:16" hidden="1" x14ac:dyDescent="0.25">
      <c r="A84" s="36">
        <v>2121</v>
      </c>
      <c r="B84" s="57" t="s">
        <v>77</v>
      </c>
      <c r="C84" s="311">
        <f t="shared" si="4"/>
        <v>0</v>
      </c>
      <c r="D84" s="237"/>
      <c r="E84" s="60"/>
      <c r="F84" s="145">
        <f t="shared" si="5"/>
        <v>0</v>
      </c>
      <c r="G84" s="237"/>
      <c r="H84" s="238"/>
      <c r="I84" s="110">
        <f t="shared" si="6"/>
        <v>0</v>
      </c>
      <c r="J84" s="237">
        <v>0</v>
      </c>
      <c r="K84" s="238"/>
      <c r="L84" s="110">
        <f t="shared" si="7"/>
        <v>0</v>
      </c>
      <c r="M84" s="121"/>
      <c r="N84" s="60"/>
      <c r="O84" s="110">
        <f t="shared" si="8"/>
        <v>0</v>
      </c>
      <c r="P84" s="213"/>
    </row>
    <row r="85" spans="1:16" ht="24" hidden="1" x14ac:dyDescent="0.25">
      <c r="A85" s="36">
        <v>2122</v>
      </c>
      <c r="B85" s="57" t="s">
        <v>78</v>
      </c>
      <c r="C85" s="311">
        <f t="shared" si="4"/>
        <v>0</v>
      </c>
      <c r="D85" s="237"/>
      <c r="E85" s="60"/>
      <c r="F85" s="145">
        <f t="shared" si="5"/>
        <v>0</v>
      </c>
      <c r="G85" s="237"/>
      <c r="H85" s="238"/>
      <c r="I85" s="110">
        <f t="shared" si="6"/>
        <v>0</v>
      </c>
      <c r="J85" s="237">
        <v>0</v>
      </c>
      <c r="K85" s="238"/>
      <c r="L85" s="110">
        <f t="shared" si="7"/>
        <v>0</v>
      </c>
      <c r="M85" s="121"/>
      <c r="N85" s="60"/>
      <c r="O85" s="110">
        <f t="shared" si="8"/>
        <v>0</v>
      </c>
      <c r="P85" s="213"/>
    </row>
    <row r="86" spans="1:16" x14ac:dyDescent="0.25">
      <c r="A86" s="44">
        <v>2200</v>
      </c>
      <c r="B86" s="103" t="s">
        <v>80</v>
      </c>
      <c r="C86" s="293">
        <f t="shared" si="4"/>
        <v>354375</v>
      </c>
      <c r="D86" s="227">
        <f>SUM(D87,D92,D98,D106,D115,D119,D125,D131)</f>
        <v>434375</v>
      </c>
      <c r="E86" s="50">
        <f>SUM(E87,E92,E98,E106,E115,E119,E125,E131)</f>
        <v>-80000</v>
      </c>
      <c r="F86" s="283">
        <f t="shared" si="5"/>
        <v>354375</v>
      </c>
      <c r="G86" s="227">
        <f>SUM(G87,G92,G98,G106,G115,G119,G125,G131)</f>
        <v>0</v>
      </c>
      <c r="H86" s="104">
        <f>SUM(H87,H92,H98,H106,H115,H119,H125,H131)</f>
        <v>0</v>
      </c>
      <c r="I86" s="112">
        <f t="shared" si="6"/>
        <v>0</v>
      </c>
      <c r="J86" s="227">
        <f>SUM(J87,J92,J98,J106,J115,J119,J125,J131)</f>
        <v>0</v>
      </c>
      <c r="K86" s="104">
        <f>SUM(K87,K92,K98,K106,K115,K119,K125,K131)</f>
        <v>0</v>
      </c>
      <c r="L86" s="112">
        <f t="shared" si="7"/>
        <v>0</v>
      </c>
      <c r="M86" s="173">
        <f>SUM(M87,M92,M98,M106,M115,M119,M125,M131)</f>
        <v>0</v>
      </c>
      <c r="N86" s="158">
        <f>SUM(N87,N92,N98,N106,N115,N119,N125,N131)</f>
        <v>0</v>
      </c>
      <c r="O86" s="159">
        <f t="shared" si="8"/>
        <v>0</v>
      </c>
      <c r="P86" s="294"/>
    </row>
    <row r="87" spans="1:16" ht="24" hidden="1" x14ac:dyDescent="0.25">
      <c r="A87" s="105">
        <v>2210</v>
      </c>
      <c r="B87" s="78" t="s">
        <v>81</v>
      </c>
      <c r="C87" s="380">
        <f t="shared" si="4"/>
        <v>0</v>
      </c>
      <c r="D87" s="127">
        <f>SUM(D88:D91)</f>
        <v>0</v>
      </c>
      <c r="E87" s="106">
        <f>SUM(E88:E91)</f>
        <v>0</v>
      </c>
      <c r="F87" s="286">
        <f t="shared" si="5"/>
        <v>0</v>
      </c>
      <c r="G87" s="127">
        <f>SUM(G88:G91)</f>
        <v>0</v>
      </c>
      <c r="H87" s="172">
        <f>SUM(H88:H91)</f>
        <v>0</v>
      </c>
      <c r="I87" s="107">
        <f t="shared" si="6"/>
        <v>0</v>
      </c>
      <c r="J87" s="127">
        <f>SUM(J88:J91)</f>
        <v>0</v>
      </c>
      <c r="K87" s="172">
        <f>SUM(K88:K91)</f>
        <v>0</v>
      </c>
      <c r="L87" s="107">
        <f t="shared" si="7"/>
        <v>0</v>
      </c>
      <c r="M87" s="132">
        <f>SUM(M88:M91)</f>
        <v>0</v>
      </c>
      <c r="N87" s="106">
        <f>SUM(N88:N91)</f>
        <v>0</v>
      </c>
      <c r="O87" s="107">
        <f t="shared" si="8"/>
        <v>0</v>
      </c>
      <c r="P87" s="265"/>
    </row>
    <row r="88" spans="1:16" ht="24" hidden="1" x14ac:dyDescent="0.25">
      <c r="A88" s="32">
        <v>2211</v>
      </c>
      <c r="B88" s="52" t="s">
        <v>82</v>
      </c>
      <c r="C88" s="311">
        <f t="shared" si="4"/>
        <v>0</v>
      </c>
      <c r="D88" s="231"/>
      <c r="E88" s="55"/>
      <c r="F88" s="287">
        <f t="shared" si="5"/>
        <v>0</v>
      </c>
      <c r="G88" s="231"/>
      <c r="H88" s="232"/>
      <c r="I88" s="114">
        <f t="shared" si="6"/>
        <v>0</v>
      </c>
      <c r="J88" s="231">
        <v>0</v>
      </c>
      <c r="K88" s="232"/>
      <c r="L88" s="114">
        <f t="shared" si="7"/>
        <v>0</v>
      </c>
      <c r="M88" s="179"/>
      <c r="N88" s="55"/>
      <c r="O88" s="114">
        <f t="shared" si="8"/>
        <v>0</v>
      </c>
      <c r="P88" s="208"/>
    </row>
    <row r="89" spans="1:16" ht="36" hidden="1" x14ac:dyDescent="0.25">
      <c r="A89" s="36">
        <v>2212</v>
      </c>
      <c r="B89" s="57" t="s">
        <v>83</v>
      </c>
      <c r="C89" s="311">
        <f t="shared" si="4"/>
        <v>0</v>
      </c>
      <c r="D89" s="237"/>
      <c r="E89" s="60"/>
      <c r="F89" s="145">
        <f t="shared" si="5"/>
        <v>0</v>
      </c>
      <c r="G89" s="237"/>
      <c r="H89" s="238"/>
      <c r="I89" s="110">
        <f t="shared" si="6"/>
        <v>0</v>
      </c>
      <c r="J89" s="237">
        <v>0</v>
      </c>
      <c r="K89" s="238"/>
      <c r="L89" s="110">
        <f t="shared" si="7"/>
        <v>0</v>
      </c>
      <c r="M89" s="121"/>
      <c r="N89" s="60"/>
      <c r="O89" s="110">
        <f t="shared" si="8"/>
        <v>0</v>
      </c>
      <c r="P89" s="213"/>
    </row>
    <row r="90" spans="1:16" ht="24" hidden="1" x14ac:dyDescent="0.25">
      <c r="A90" s="36">
        <v>2214</v>
      </c>
      <c r="B90" s="57" t="s">
        <v>84</v>
      </c>
      <c r="C90" s="311">
        <f t="shared" si="4"/>
        <v>0</v>
      </c>
      <c r="D90" s="237"/>
      <c r="E90" s="60"/>
      <c r="F90" s="145">
        <f t="shared" si="5"/>
        <v>0</v>
      </c>
      <c r="G90" s="237"/>
      <c r="H90" s="238"/>
      <c r="I90" s="110">
        <f t="shared" si="6"/>
        <v>0</v>
      </c>
      <c r="J90" s="237">
        <v>0</v>
      </c>
      <c r="K90" s="238"/>
      <c r="L90" s="110">
        <f t="shared" si="7"/>
        <v>0</v>
      </c>
      <c r="M90" s="121"/>
      <c r="N90" s="60"/>
      <c r="O90" s="110">
        <f t="shared" si="8"/>
        <v>0</v>
      </c>
      <c r="P90" s="213"/>
    </row>
    <row r="91" spans="1:16" hidden="1" x14ac:dyDescent="0.25">
      <c r="A91" s="36">
        <v>2219</v>
      </c>
      <c r="B91" s="57" t="s">
        <v>85</v>
      </c>
      <c r="C91" s="311">
        <f t="shared" si="4"/>
        <v>0</v>
      </c>
      <c r="D91" s="237"/>
      <c r="E91" s="60"/>
      <c r="F91" s="145">
        <f t="shared" si="5"/>
        <v>0</v>
      </c>
      <c r="G91" s="237"/>
      <c r="H91" s="238"/>
      <c r="I91" s="110">
        <f t="shared" si="6"/>
        <v>0</v>
      </c>
      <c r="J91" s="237">
        <v>0</v>
      </c>
      <c r="K91" s="238"/>
      <c r="L91" s="110">
        <f t="shared" si="7"/>
        <v>0</v>
      </c>
      <c r="M91" s="121"/>
      <c r="N91" s="60"/>
      <c r="O91" s="110">
        <f t="shared" si="8"/>
        <v>0</v>
      </c>
      <c r="P91" s="213"/>
    </row>
    <row r="92" spans="1:16" ht="24" hidden="1" x14ac:dyDescent="0.25">
      <c r="A92" s="108">
        <v>2220</v>
      </c>
      <c r="B92" s="57" t="s">
        <v>86</v>
      </c>
      <c r="C92" s="311">
        <f t="shared" si="4"/>
        <v>0</v>
      </c>
      <c r="D92" s="288">
        <f>SUM(D93:D97)</f>
        <v>0</v>
      </c>
      <c r="E92" s="109">
        <f>SUM(E93:E97)</f>
        <v>0</v>
      </c>
      <c r="F92" s="145">
        <f t="shared" si="5"/>
        <v>0</v>
      </c>
      <c r="G92" s="288">
        <f>SUM(G93:G97)</f>
        <v>0</v>
      </c>
      <c r="H92" s="115">
        <f>SUM(H93:H97)</f>
        <v>0</v>
      </c>
      <c r="I92" s="110">
        <f t="shared" si="6"/>
        <v>0</v>
      </c>
      <c r="J92" s="288">
        <f>SUM(J93:J97)</f>
        <v>0</v>
      </c>
      <c r="K92" s="115">
        <f>SUM(K93:K97)</f>
        <v>0</v>
      </c>
      <c r="L92" s="110">
        <f t="shared" si="7"/>
        <v>0</v>
      </c>
      <c r="M92" s="131">
        <f>SUM(M93:M97)</f>
        <v>0</v>
      </c>
      <c r="N92" s="109">
        <f>SUM(N93:N97)</f>
        <v>0</v>
      </c>
      <c r="O92" s="110">
        <f t="shared" si="8"/>
        <v>0</v>
      </c>
      <c r="P92" s="213"/>
    </row>
    <row r="93" spans="1:16" hidden="1" x14ac:dyDescent="0.25">
      <c r="A93" s="36">
        <v>2221</v>
      </c>
      <c r="B93" s="57" t="s">
        <v>87</v>
      </c>
      <c r="C93" s="311">
        <f t="shared" si="4"/>
        <v>0</v>
      </c>
      <c r="D93" s="237"/>
      <c r="E93" s="60"/>
      <c r="F93" s="145">
        <f t="shared" si="5"/>
        <v>0</v>
      </c>
      <c r="G93" s="237"/>
      <c r="H93" s="238"/>
      <c r="I93" s="110">
        <f t="shared" si="6"/>
        <v>0</v>
      </c>
      <c r="J93" s="237">
        <v>0</v>
      </c>
      <c r="K93" s="238"/>
      <c r="L93" s="110">
        <f t="shared" si="7"/>
        <v>0</v>
      </c>
      <c r="M93" s="121"/>
      <c r="N93" s="60"/>
      <c r="O93" s="110">
        <f t="shared" si="8"/>
        <v>0</v>
      </c>
      <c r="P93" s="213"/>
    </row>
    <row r="94" spans="1:16" hidden="1" x14ac:dyDescent="0.25">
      <c r="A94" s="36">
        <v>2222</v>
      </c>
      <c r="B94" s="57" t="s">
        <v>88</v>
      </c>
      <c r="C94" s="311">
        <f t="shared" si="4"/>
        <v>0</v>
      </c>
      <c r="D94" s="237"/>
      <c r="E94" s="60"/>
      <c r="F94" s="145">
        <f t="shared" si="5"/>
        <v>0</v>
      </c>
      <c r="G94" s="237"/>
      <c r="H94" s="238"/>
      <c r="I94" s="110">
        <f t="shared" si="6"/>
        <v>0</v>
      </c>
      <c r="J94" s="237">
        <v>0</v>
      </c>
      <c r="K94" s="238"/>
      <c r="L94" s="110">
        <f t="shared" si="7"/>
        <v>0</v>
      </c>
      <c r="M94" s="121"/>
      <c r="N94" s="60"/>
      <c r="O94" s="110">
        <f t="shared" si="8"/>
        <v>0</v>
      </c>
      <c r="P94" s="213"/>
    </row>
    <row r="95" spans="1:16" hidden="1" x14ac:dyDescent="0.25">
      <c r="A95" s="36">
        <v>2223</v>
      </c>
      <c r="B95" s="57" t="s">
        <v>89</v>
      </c>
      <c r="C95" s="311">
        <f t="shared" si="4"/>
        <v>0</v>
      </c>
      <c r="D95" s="237"/>
      <c r="E95" s="60"/>
      <c r="F95" s="145">
        <f t="shared" si="5"/>
        <v>0</v>
      </c>
      <c r="G95" s="237"/>
      <c r="H95" s="238"/>
      <c r="I95" s="110">
        <f t="shared" si="6"/>
        <v>0</v>
      </c>
      <c r="J95" s="237">
        <v>0</v>
      </c>
      <c r="K95" s="238"/>
      <c r="L95" s="110">
        <f t="shared" si="7"/>
        <v>0</v>
      </c>
      <c r="M95" s="121"/>
      <c r="N95" s="60"/>
      <c r="O95" s="110">
        <f t="shared" si="8"/>
        <v>0</v>
      </c>
      <c r="P95" s="213"/>
    </row>
    <row r="96" spans="1:16" ht="48" hidden="1" x14ac:dyDescent="0.25">
      <c r="A96" s="36">
        <v>2224</v>
      </c>
      <c r="B96" s="57" t="s">
        <v>90</v>
      </c>
      <c r="C96" s="311">
        <f t="shared" si="4"/>
        <v>0</v>
      </c>
      <c r="D96" s="237"/>
      <c r="E96" s="60"/>
      <c r="F96" s="145">
        <f t="shared" si="5"/>
        <v>0</v>
      </c>
      <c r="G96" s="237"/>
      <c r="H96" s="238"/>
      <c r="I96" s="110">
        <f t="shared" si="6"/>
        <v>0</v>
      </c>
      <c r="J96" s="237">
        <v>0</v>
      </c>
      <c r="K96" s="238"/>
      <c r="L96" s="110">
        <f t="shared" si="7"/>
        <v>0</v>
      </c>
      <c r="M96" s="121"/>
      <c r="N96" s="60"/>
      <c r="O96" s="110">
        <f t="shared" si="8"/>
        <v>0</v>
      </c>
      <c r="P96" s="213"/>
    </row>
    <row r="97" spans="1:16" ht="24" hidden="1" x14ac:dyDescent="0.25">
      <c r="A97" s="36">
        <v>2229</v>
      </c>
      <c r="B97" s="57" t="s">
        <v>91</v>
      </c>
      <c r="C97" s="311">
        <f t="shared" si="4"/>
        <v>0</v>
      </c>
      <c r="D97" s="237"/>
      <c r="E97" s="60"/>
      <c r="F97" s="145">
        <f t="shared" si="5"/>
        <v>0</v>
      </c>
      <c r="G97" s="237"/>
      <c r="H97" s="238"/>
      <c r="I97" s="110">
        <f t="shared" si="6"/>
        <v>0</v>
      </c>
      <c r="J97" s="237">
        <v>0</v>
      </c>
      <c r="K97" s="238"/>
      <c r="L97" s="110">
        <f t="shared" si="7"/>
        <v>0</v>
      </c>
      <c r="M97" s="121"/>
      <c r="N97" s="60"/>
      <c r="O97" s="110">
        <f t="shared" si="8"/>
        <v>0</v>
      </c>
      <c r="P97" s="213"/>
    </row>
    <row r="98" spans="1:16" ht="36" hidden="1" x14ac:dyDescent="0.25">
      <c r="A98" s="108">
        <v>2230</v>
      </c>
      <c r="B98" s="57" t="s">
        <v>92</v>
      </c>
      <c r="C98" s="311">
        <f t="shared" si="4"/>
        <v>0</v>
      </c>
      <c r="D98" s="288">
        <f>SUM(D99:D105)</f>
        <v>0</v>
      </c>
      <c r="E98" s="109">
        <f>SUM(E99:E105)</f>
        <v>0</v>
      </c>
      <c r="F98" s="145">
        <f t="shared" si="5"/>
        <v>0</v>
      </c>
      <c r="G98" s="288">
        <f>SUM(G99:G105)</f>
        <v>0</v>
      </c>
      <c r="H98" s="115">
        <f>SUM(H99:H105)</f>
        <v>0</v>
      </c>
      <c r="I98" s="110">
        <f t="shared" si="6"/>
        <v>0</v>
      </c>
      <c r="J98" s="288">
        <f>SUM(J99:J105)</f>
        <v>0</v>
      </c>
      <c r="K98" s="115">
        <f>SUM(K99:K105)</f>
        <v>0</v>
      </c>
      <c r="L98" s="110">
        <f t="shared" si="7"/>
        <v>0</v>
      </c>
      <c r="M98" s="131">
        <f>SUM(M99:M105)</f>
        <v>0</v>
      </c>
      <c r="N98" s="109">
        <f>SUM(N99:N105)</f>
        <v>0</v>
      </c>
      <c r="O98" s="110">
        <f t="shared" si="8"/>
        <v>0</v>
      </c>
      <c r="P98" s="213"/>
    </row>
    <row r="99" spans="1:16" ht="24" hidden="1" x14ac:dyDescent="0.25">
      <c r="A99" s="36">
        <v>2231</v>
      </c>
      <c r="B99" s="57" t="s">
        <v>93</v>
      </c>
      <c r="C99" s="311">
        <f t="shared" si="4"/>
        <v>0</v>
      </c>
      <c r="D99" s="237"/>
      <c r="E99" s="60"/>
      <c r="F99" s="145">
        <f t="shared" si="5"/>
        <v>0</v>
      </c>
      <c r="G99" s="237"/>
      <c r="H99" s="238"/>
      <c r="I99" s="110">
        <f t="shared" si="6"/>
        <v>0</v>
      </c>
      <c r="J99" s="237">
        <v>0</v>
      </c>
      <c r="K99" s="238"/>
      <c r="L99" s="110">
        <f t="shared" si="7"/>
        <v>0</v>
      </c>
      <c r="M99" s="121"/>
      <c r="N99" s="60"/>
      <c r="O99" s="110">
        <f t="shared" si="8"/>
        <v>0</v>
      </c>
      <c r="P99" s="213"/>
    </row>
    <row r="100" spans="1:16" ht="36" hidden="1" x14ac:dyDescent="0.25">
      <c r="A100" s="36">
        <v>2232</v>
      </c>
      <c r="B100" s="57" t="s">
        <v>94</v>
      </c>
      <c r="C100" s="311">
        <f t="shared" si="4"/>
        <v>0</v>
      </c>
      <c r="D100" s="237"/>
      <c r="E100" s="60"/>
      <c r="F100" s="145">
        <f t="shared" si="5"/>
        <v>0</v>
      </c>
      <c r="G100" s="237"/>
      <c r="H100" s="238"/>
      <c r="I100" s="110">
        <f t="shared" si="6"/>
        <v>0</v>
      </c>
      <c r="J100" s="237">
        <v>0</v>
      </c>
      <c r="K100" s="238"/>
      <c r="L100" s="110">
        <f t="shared" si="7"/>
        <v>0</v>
      </c>
      <c r="M100" s="121"/>
      <c r="N100" s="60"/>
      <c r="O100" s="110">
        <f t="shared" si="8"/>
        <v>0</v>
      </c>
      <c r="P100" s="213"/>
    </row>
    <row r="101" spans="1:16" ht="24" hidden="1" x14ac:dyDescent="0.25">
      <c r="A101" s="32">
        <v>2233</v>
      </c>
      <c r="B101" s="52" t="s">
        <v>95</v>
      </c>
      <c r="C101" s="311">
        <f t="shared" si="4"/>
        <v>0</v>
      </c>
      <c r="D101" s="231"/>
      <c r="E101" s="55"/>
      <c r="F101" s="287">
        <f t="shared" si="5"/>
        <v>0</v>
      </c>
      <c r="G101" s="231"/>
      <c r="H101" s="232"/>
      <c r="I101" s="114">
        <f t="shared" si="6"/>
        <v>0</v>
      </c>
      <c r="J101" s="231">
        <v>0</v>
      </c>
      <c r="K101" s="232"/>
      <c r="L101" s="114">
        <f t="shared" si="7"/>
        <v>0</v>
      </c>
      <c r="M101" s="179"/>
      <c r="N101" s="55"/>
      <c r="O101" s="114">
        <f t="shared" si="8"/>
        <v>0</v>
      </c>
      <c r="P101" s="208"/>
    </row>
    <row r="102" spans="1:16" ht="36" hidden="1" x14ac:dyDescent="0.25">
      <c r="A102" s="36">
        <v>2234</v>
      </c>
      <c r="B102" s="57" t="s">
        <v>96</v>
      </c>
      <c r="C102" s="311">
        <f t="shared" si="4"/>
        <v>0</v>
      </c>
      <c r="D102" s="237"/>
      <c r="E102" s="60"/>
      <c r="F102" s="145">
        <f t="shared" si="5"/>
        <v>0</v>
      </c>
      <c r="G102" s="237"/>
      <c r="H102" s="238"/>
      <c r="I102" s="110">
        <f t="shared" si="6"/>
        <v>0</v>
      </c>
      <c r="J102" s="237">
        <v>0</v>
      </c>
      <c r="K102" s="238"/>
      <c r="L102" s="110">
        <f t="shared" si="7"/>
        <v>0</v>
      </c>
      <c r="M102" s="121"/>
      <c r="N102" s="60"/>
      <c r="O102" s="110">
        <f t="shared" si="8"/>
        <v>0</v>
      </c>
      <c r="P102" s="213"/>
    </row>
    <row r="103" spans="1:16" ht="24" hidden="1" x14ac:dyDescent="0.25">
      <c r="A103" s="36">
        <v>2235</v>
      </c>
      <c r="B103" s="57" t="s">
        <v>97</v>
      </c>
      <c r="C103" s="311">
        <f t="shared" si="4"/>
        <v>0</v>
      </c>
      <c r="D103" s="237"/>
      <c r="E103" s="60"/>
      <c r="F103" s="145">
        <f t="shared" si="5"/>
        <v>0</v>
      </c>
      <c r="G103" s="237"/>
      <c r="H103" s="238"/>
      <c r="I103" s="110">
        <f t="shared" si="6"/>
        <v>0</v>
      </c>
      <c r="J103" s="237">
        <v>0</v>
      </c>
      <c r="K103" s="238"/>
      <c r="L103" s="110">
        <f t="shared" si="7"/>
        <v>0</v>
      </c>
      <c r="M103" s="121"/>
      <c r="N103" s="60"/>
      <c r="O103" s="110">
        <f t="shared" si="8"/>
        <v>0</v>
      </c>
      <c r="P103" s="213"/>
    </row>
    <row r="104" spans="1:16" hidden="1" x14ac:dyDescent="0.25">
      <c r="A104" s="36">
        <v>2236</v>
      </c>
      <c r="B104" s="57" t="s">
        <v>98</v>
      </c>
      <c r="C104" s="311">
        <f t="shared" si="4"/>
        <v>0</v>
      </c>
      <c r="D104" s="237"/>
      <c r="E104" s="60"/>
      <c r="F104" s="145">
        <f t="shared" si="5"/>
        <v>0</v>
      </c>
      <c r="G104" s="237"/>
      <c r="H104" s="238"/>
      <c r="I104" s="110">
        <f t="shared" si="6"/>
        <v>0</v>
      </c>
      <c r="J104" s="237">
        <v>0</v>
      </c>
      <c r="K104" s="238"/>
      <c r="L104" s="110">
        <f t="shared" si="7"/>
        <v>0</v>
      </c>
      <c r="M104" s="121"/>
      <c r="N104" s="60"/>
      <c r="O104" s="110">
        <f t="shared" si="8"/>
        <v>0</v>
      </c>
      <c r="P104" s="213"/>
    </row>
    <row r="105" spans="1:16" ht="24" hidden="1" x14ac:dyDescent="0.25">
      <c r="A105" s="36">
        <v>2239</v>
      </c>
      <c r="B105" s="57" t="s">
        <v>99</v>
      </c>
      <c r="C105" s="311">
        <f t="shared" si="4"/>
        <v>0</v>
      </c>
      <c r="D105" s="237"/>
      <c r="E105" s="60"/>
      <c r="F105" s="145">
        <f t="shared" si="5"/>
        <v>0</v>
      </c>
      <c r="G105" s="237"/>
      <c r="H105" s="238"/>
      <c r="I105" s="110">
        <f t="shared" si="6"/>
        <v>0</v>
      </c>
      <c r="J105" s="237">
        <v>0</v>
      </c>
      <c r="K105" s="238"/>
      <c r="L105" s="110">
        <f t="shared" si="7"/>
        <v>0</v>
      </c>
      <c r="M105" s="121"/>
      <c r="N105" s="60"/>
      <c r="O105" s="110">
        <f t="shared" si="8"/>
        <v>0</v>
      </c>
      <c r="P105" s="213"/>
    </row>
    <row r="106" spans="1:16" ht="36" hidden="1" x14ac:dyDescent="0.25">
      <c r="A106" s="108">
        <v>2240</v>
      </c>
      <c r="B106" s="57" t="s">
        <v>100</v>
      </c>
      <c r="C106" s="311">
        <f t="shared" si="4"/>
        <v>0</v>
      </c>
      <c r="D106" s="288">
        <f>SUM(D107:D114)</f>
        <v>0</v>
      </c>
      <c r="E106" s="109">
        <f>SUM(E107:E114)</f>
        <v>0</v>
      </c>
      <c r="F106" s="145">
        <f t="shared" si="5"/>
        <v>0</v>
      </c>
      <c r="G106" s="288">
        <f>SUM(G107:G114)</f>
        <v>0</v>
      </c>
      <c r="H106" s="115">
        <f>SUM(H107:H114)</f>
        <v>0</v>
      </c>
      <c r="I106" s="110">
        <f t="shared" si="6"/>
        <v>0</v>
      </c>
      <c r="J106" s="288">
        <f>SUM(J107:J114)</f>
        <v>0</v>
      </c>
      <c r="K106" s="115">
        <f>SUM(K107:K114)</f>
        <v>0</v>
      </c>
      <c r="L106" s="110">
        <f t="shared" si="7"/>
        <v>0</v>
      </c>
      <c r="M106" s="131">
        <f>SUM(M107:M114)</f>
        <v>0</v>
      </c>
      <c r="N106" s="109">
        <f>SUM(N107:N114)</f>
        <v>0</v>
      </c>
      <c r="O106" s="110">
        <f t="shared" si="8"/>
        <v>0</v>
      </c>
      <c r="P106" s="213"/>
    </row>
    <row r="107" spans="1:16" hidden="1" x14ac:dyDescent="0.25">
      <c r="A107" s="36">
        <v>2241</v>
      </c>
      <c r="B107" s="57" t="s">
        <v>101</v>
      </c>
      <c r="C107" s="311">
        <f t="shared" si="4"/>
        <v>0</v>
      </c>
      <c r="D107" s="237"/>
      <c r="E107" s="60"/>
      <c r="F107" s="145">
        <f t="shared" si="5"/>
        <v>0</v>
      </c>
      <c r="G107" s="237"/>
      <c r="H107" s="238"/>
      <c r="I107" s="110">
        <f t="shared" si="6"/>
        <v>0</v>
      </c>
      <c r="J107" s="237">
        <v>0</v>
      </c>
      <c r="K107" s="238"/>
      <c r="L107" s="110">
        <f t="shared" si="7"/>
        <v>0</v>
      </c>
      <c r="M107" s="121"/>
      <c r="N107" s="60"/>
      <c r="O107" s="110">
        <f t="shared" si="8"/>
        <v>0</v>
      </c>
      <c r="P107" s="213"/>
    </row>
    <row r="108" spans="1:16" ht="24" hidden="1" x14ac:dyDescent="0.25">
      <c r="A108" s="36">
        <v>2242</v>
      </c>
      <c r="B108" s="57" t="s">
        <v>102</v>
      </c>
      <c r="C108" s="311">
        <f t="shared" si="4"/>
        <v>0</v>
      </c>
      <c r="D108" s="237"/>
      <c r="E108" s="60"/>
      <c r="F108" s="145">
        <f t="shared" si="5"/>
        <v>0</v>
      </c>
      <c r="G108" s="237"/>
      <c r="H108" s="238"/>
      <c r="I108" s="110">
        <f t="shared" si="6"/>
        <v>0</v>
      </c>
      <c r="J108" s="237">
        <v>0</v>
      </c>
      <c r="K108" s="238"/>
      <c r="L108" s="110">
        <f t="shared" si="7"/>
        <v>0</v>
      </c>
      <c r="M108" s="121"/>
      <c r="N108" s="60"/>
      <c r="O108" s="110">
        <f t="shared" si="8"/>
        <v>0</v>
      </c>
      <c r="P108" s="213"/>
    </row>
    <row r="109" spans="1:16" ht="24" hidden="1" x14ac:dyDescent="0.25">
      <c r="A109" s="36">
        <v>2243</v>
      </c>
      <c r="B109" s="57" t="s">
        <v>103</v>
      </c>
      <c r="C109" s="311">
        <f t="shared" si="4"/>
        <v>0</v>
      </c>
      <c r="D109" s="237"/>
      <c r="E109" s="60"/>
      <c r="F109" s="145">
        <f t="shared" si="5"/>
        <v>0</v>
      </c>
      <c r="G109" s="237"/>
      <c r="H109" s="238"/>
      <c r="I109" s="110">
        <f t="shared" si="6"/>
        <v>0</v>
      </c>
      <c r="J109" s="237">
        <v>0</v>
      </c>
      <c r="K109" s="238"/>
      <c r="L109" s="110">
        <f t="shared" si="7"/>
        <v>0</v>
      </c>
      <c r="M109" s="121"/>
      <c r="N109" s="60"/>
      <c r="O109" s="110">
        <f t="shared" si="8"/>
        <v>0</v>
      </c>
      <c r="P109" s="213"/>
    </row>
    <row r="110" spans="1:16" hidden="1" x14ac:dyDescent="0.25">
      <c r="A110" s="36">
        <v>2244</v>
      </c>
      <c r="B110" s="57" t="s">
        <v>104</v>
      </c>
      <c r="C110" s="311">
        <f t="shared" si="4"/>
        <v>0</v>
      </c>
      <c r="D110" s="237"/>
      <c r="E110" s="60"/>
      <c r="F110" s="145">
        <f t="shared" si="5"/>
        <v>0</v>
      </c>
      <c r="G110" s="237"/>
      <c r="H110" s="238"/>
      <c r="I110" s="110">
        <f t="shared" si="6"/>
        <v>0</v>
      </c>
      <c r="J110" s="237">
        <v>0</v>
      </c>
      <c r="K110" s="238"/>
      <c r="L110" s="110">
        <f t="shared" si="7"/>
        <v>0</v>
      </c>
      <c r="M110" s="121"/>
      <c r="N110" s="60"/>
      <c r="O110" s="110">
        <f t="shared" si="8"/>
        <v>0</v>
      </c>
      <c r="P110" s="213"/>
    </row>
    <row r="111" spans="1:16" ht="24" hidden="1" x14ac:dyDescent="0.25">
      <c r="A111" s="36">
        <v>2246</v>
      </c>
      <c r="B111" s="57" t="s">
        <v>105</v>
      </c>
      <c r="C111" s="311">
        <f t="shared" si="4"/>
        <v>0</v>
      </c>
      <c r="D111" s="237"/>
      <c r="E111" s="60"/>
      <c r="F111" s="145">
        <f t="shared" si="5"/>
        <v>0</v>
      </c>
      <c r="G111" s="237"/>
      <c r="H111" s="238"/>
      <c r="I111" s="110">
        <f t="shared" si="6"/>
        <v>0</v>
      </c>
      <c r="J111" s="237">
        <v>0</v>
      </c>
      <c r="K111" s="238"/>
      <c r="L111" s="110">
        <f t="shared" si="7"/>
        <v>0</v>
      </c>
      <c r="M111" s="121"/>
      <c r="N111" s="60"/>
      <c r="O111" s="110">
        <f t="shared" si="8"/>
        <v>0</v>
      </c>
      <c r="P111" s="213"/>
    </row>
    <row r="112" spans="1:16" hidden="1" x14ac:dyDescent="0.25">
      <c r="A112" s="36">
        <v>2247</v>
      </c>
      <c r="B112" s="57" t="s">
        <v>106</v>
      </c>
      <c r="C112" s="311">
        <f t="shared" si="4"/>
        <v>0</v>
      </c>
      <c r="D112" s="237"/>
      <c r="E112" s="60"/>
      <c r="F112" s="145">
        <f t="shared" si="5"/>
        <v>0</v>
      </c>
      <c r="G112" s="237"/>
      <c r="H112" s="238"/>
      <c r="I112" s="110">
        <f t="shared" si="6"/>
        <v>0</v>
      </c>
      <c r="J112" s="237">
        <v>0</v>
      </c>
      <c r="K112" s="238"/>
      <c r="L112" s="110">
        <f t="shared" si="7"/>
        <v>0</v>
      </c>
      <c r="M112" s="121"/>
      <c r="N112" s="60"/>
      <c r="O112" s="110">
        <f t="shared" si="8"/>
        <v>0</v>
      </c>
      <c r="P112" s="213"/>
    </row>
    <row r="113" spans="1:16" ht="24" hidden="1" x14ac:dyDescent="0.25">
      <c r="A113" s="36">
        <v>2248</v>
      </c>
      <c r="B113" s="57" t="s">
        <v>107</v>
      </c>
      <c r="C113" s="311">
        <f t="shared" si="4"/>
        <v>0</v>
      </c>
      <c r="D113" s="237"/>
      <c r="E113" s="60"/>
      <c r="F113" s="145">
        <f t="shared" si="5"/>
        <v>0</v>
      </c>
      <c r="G113" s="237"/>
      <c r="H113" s="238"/>
      <c r="I113" s="110">
        <f t="shared" si="6"/>
        <v>0</v>
      </c>
      <c r="J113" s="237">
        <v>0</v>
      </c>
      <c r="K113" s="238"/>
      <c r="L113" s="110">
        <f t="shared" si="7"/>
        <v>0</v>
      </c>
      <c r="M113" s="121"/>
      <c r="N113" s="60"/>
      <c r="O113" s="110">
        <f t="shared" si="8"/>
        <v>0</v>
      </c>
      <c r="P113" s="213"/>
    </row>
    <row r="114" spans="1:16" ht="24" hidden="1" x14ac:dyDescent="0.25">
      <c r="A114" s="36">
        <v>2249</v>
      </c>
      <c r="B114" s="57" t="s">
        <v>108</v>
      </c>
      <c r="C114" s="311">
        <f t="shared" si="4"/>
        <v>0</v>
      </c>
      <c r="D114" s="237"/>
      <c r="E114" s="60"/>
      <c r="F114" s="145">
        <f t="shared" si="5"/>
        <v>0</v>
      </c>
      <c r="G114" s="237"/>
      <c r="H114" s="238"/>
      <c r="I114" s="110">
        <f t="shared" si="6"/>
        <v>0</v>
      </c>
      <c r="J114" s="237">
        <v>0</v>
      </c>
      <c r="K114" s="238"/>
      <c r="L114" s="110">
        <f t="shared" si="7"/>
        <v>0</v>
      </c>
      <c r="M114" s="121"/>
      <c r="N114" s="60"/>
      <c r="O114" s="110">
        <f t="shared" si="8"/>
        <v>0</v>
      </c>
      <c r="P114" s="213"/>
    </row>
    <row r="115" spans="1:16" hidden="1" x14ac:dyDescent="0.25">
      <c r="A115" s="108">
        <v>2250</v>
      </c>
      <c r="B115" s="57" t="s">
        <v>109</v>
      </c>
      <c r="C115" s="311">
        <f t="shared" si="4"/>
        <v>0</v>
      </c>
      <c r="D115" s="288">
        <f>SUM(D116:D118)</f>
        <v>0</v>
      </c>
      <c r="E115" s="109">
        <f>SUM(E116:E118)</f>
        <v>0</v>
      </c>
      <c r="F115" s="145">
        <f t="shared" si="5"/>
        <v>0</v>
      </c>
      <c r="G115" s="288">
        <f>SUM(G116:G118)</f>
        <v>0</v>
      </c>
      <c r="H115" s="115">
        <f>SUM(H116:H118)</f>
        <v>0</v>
      </c>
      <c r="I115" s="110">
        <f t="shared" si="6"/>
        <v>0</v>
      </c>
      <c r="J115" s="288">
        <f>SUM(J116:J118)</f>
        <v>0</v>
      </c>
      <c r="K115" s="115">
        <f>SUM(K116:K118)</f>
        <v>0</v>
      </c>
      <c r="L115" s="110">
        <f t="shared" si="7"/>
        <v>0</v>
      </c>
      <c r="M115" s="131">
        <f>SUM(M116:M118)</f>
        <v>0</v>
      </c>
      <c r="N115" s="109">
        <f>SUM(N116:N118)</f>
        <v>0</v>
      </c>
      <c r="O115" s="110">
        <f t="shared" si="8"/>
        <v>0</v>
      </c>
      <c r="P115" s="213"/>
    </row>
    <row r="116" spans="1:16" hidden="1" x14ac:dyDescent="0.25">
      <c r="A116" s="36">
        <v>2251</v>
      </c>
      <c r="B116" s="57" t="s">
        <v>110</v>
      </c>
      <c r="C116" s="311">
        <f t="shared" si="4"/>
        <v>0</v>
      </c>
      <c r="D116" s="237"/>
      <c r="E116" s="60"/>
      <c r="F116" s="145">
        <f t="shared" si="5"/>
        <v>0</v>
      </c>
      <c r="G116" s="237"/>
      <c r="H116" s="238"/>
      <c r="I116" s="110">
        <f t="shared" si="6"/>
        <v>0</v>
      </c>
      <c r="J116" s="237">
        <v>0</v>
      </c>
      <c r="K116" s="238"/>
      <c r="L116" s="110">
        <f t="shared" si="7"/>
        <v>0</v>
      </c>
      <c r="M116" s="121"/>
      <c r="N116" s="60"/>
      <c r="O116" s="110">
        <f t="shared" si="8"/>
        <v>0</v>
      </c>
      <c r="P116" s="213"/>
    </row>
    <row r="117" spans="1:16" ht="24" hidden="1" x14ac:dyDescent="0.25">
      <c r="A117" s="36">
        <v>2252</v>
      </c>
      <c r="B117" s="57" t="s">
        <v>111</v>
      </c>
      <c r="C117" s="311">
        <f t="shared" ref="C117:C181" si="9">F117+I117+L117+O117</f>
        <v>0</v>
      </c>
      <c r="D117" s="237"/>
      <c r="E117" s="60"/>
      <c r="F117" s="145">
        <f t="shared" si="5"/>
        <v>0</v>
      </c>
      <c r="G117" s="237"/>
      <c r="H117" s="238"/>
      <c r="I117" s="110">
        <f t="shared" si="6"/>
        <v>0</v>
      </c>
      <c r="J117" s="237">
        <v>0</v>
      </c>
      <c r="K117" s="238"/>
      <c r="L117" s="110">
        <f t="shared" si="7"/>
        <v>0</v>
      </c>
      <c r="M117" s="121"/>
      <c r="N117" s="60"/>
      <c r="O117" s="110">
        <f t="shared" si="8"/>
        <v>0</v>
      </c>
      <c r="P117" s="213"/>
    </row>
    <row r="118" spans="1:16" ht="24" hidden="1" x14ac:dyDescent="0.25">
      <c r="A118" s="36">
        <v>2259</v>
      </c>
      <c r="B118" s="57" t="s">
        <v>112</v>
      </c>
      <c r="C118" s="311">
        <f t="shared" si="9"/>
        <v>0</v>
      </c>
      <c r="D118" s="237"/>
      <c r="E118" s="60"/>
      <c r="F118" s="145">
        <f t="shared" ref="F118:F182" si="10">D118+E118</f>
        <v>0</v>
      </c>
      <c r="G118" s="237"/>
      <c r="H118" s="238"/>
      <c r="I118" s="110">
        <f t="shared" ref="I118:I182" si="11">G118+H118</f>
        <v>0</v>
      </c>
      <c r="J118" s="237">
        <v>0</v>
      </c>
      <c r="K118" s="238"/>
      <c r="L118" s="110">
        <f t="shared" ref="L118:L182" si="12">J118+K118</f>
        <v>0</v>
      </c>
      <c r="M118" s="121"/>
      <c r="N118" s="60"/>
      <c r="O118" s="110">
        <f t="shared" ref="O118:O182" si="13">M118+N118</f>
        <v>0</v>
      </c>
      <c r="P118" s="213"/>
    </row>
    <row r="119" spans="1:16" hidden="1" x14ac:dyDescent="0.25">
      <c r="A119" s="108">
        <v>2260</v>
      </c>
      <c r="B119" s="57" t="s">
        <v>113</v>
      </c>
      <c r="C119" s="311">
        <f t="shared" si="9"/>
        <v>0</v>
      </c>
      <c r="D119" s="288">
        <f>SUM(D120:D124)</f>
        <v>0</v>
      </c>
      <c r="E119" s="109">
        <f>SUM(E120:E124)</f>
        <v>0</v>
      </c>
      <c r="F119" s="145">
        <f t="shared" si="10"/>
        <v>0</v>
      </c>
      <c r="G119" s="288">
        <f>SUM(G120:G124)</f>
        <v>0</v>
      </c>
      <c r="H119" s="115">
        <f>SUM(H120:H124)</f>
        <v>0</v>
      </c>
      <c r="I119" s="110">
        <f t="shared" si="11"/>
        <v>0</v>
      </c>
      <c r="J119" s="288">
        <f>SUM(J120:J124)</f>
        <v>0</v>
      </c>
      <c r="K119" s="115">
        <f>SUM(K120:K124)</f>
        <v>0</v>
      </c>
      <c r="L119" s="110">
        <f t="shared" si="12"/>
        <v>0</v>
      </c>
      <c r="M119" s="131">
        <f>SUM(M120:M124)</f>
        <v>0</v>
      </c>
      <c r="N119" s="109">
        <f>SUM(N120:N124)</f>
        <v>0</v>
      </c>
      <c r="O119" s="110">
        <f t="shared" si="13"/>
        <v>0</v>
      </c>
      <c r="P119" s="213"/>
    </row>
    <row r="120" spans="1:16" hidden="1" x14ac:dyDescent="0.25">
      <c r="A120" s="36">
        <v>2261</v>
      </c>
      <c r="B120" s="57" t="s">
        <v>114</v>
      </c>
      <c r="C120" s="311">
        <f t="shared" si="9"/>
        <v>0</v>
      </c>
      <c r="D120" s="237"/>
      <c r="E120" s="60"/>
      <c r="F120" s="145">
        <f t="shared" si="10"/>
        <v>0</v>
      </c>
      <c r="G120" s="237"/>
      <c r="H120" s="238"/>
      <c r="I120" s="110">
        <f t="shared" si="11"/>
        <v>0</v>
      </c>
      <c r="J120" s="237">
        <v>0</v>
      </c>
      <c r="K120" s="238"/>
      <c r="L120" s="110">
        <f t="shared" si="12"/>
        <v>0</v>
      </c>
      <c r="M120" s="121"/>
      <c r="N120" s="60"/>
      <c r="O120" s="110">
        <f t="shared" si="13"/>
        <v>0</v>
      </c>
      <c r="P120" s="213"/>
    </row>
    <row r="121" spans="1:16" hidden="1" x14ac:dyDescent="0.25">
      <c r="A121" s="36">
        <v>2262</v>
      </c>
      <c r="B121" s="57" t="s">
        <v>115</v>
      </c>
      <c r="C121" s="311">
        <f t="shared" si="9"/>
        <v>0</v>
      </c>
      <c r="D121" s="237"/>
      <c r="E121" s="60"/>
      <c r="F121" s="145">
        <f t="shared" si="10"/>
        <v>0</v>
      </c>
      <c r="G121" s="237"/>
      <c r="H121" s="238"/>
      <c r="I121" s="110">
        <f t="shared" si="11"/>
        <v>0</v>
      </c>
      <c r="J121" s="237">
        <v>0</v>
      </c>
      <c r="K121" s="238"/>
      <c r="L121" s="110">
        <f t="shared" si="12"/>
        <v>0</v>
      </c>
      <c r="M121" s="121"/>
      <c r="N121" s="60"/>
      <c r="O121" s="110">
        <f t="shared" si="13"/>
        <v>0</v>
      </c>
      <c r="P121" s="213"/>
    </row>
    <row r="122" spans="1:16" hidden="1" x14ac:dyDescent="0.25">
      <c r="A122" s="36">
        <v>2263</v>
      </c>
      <c r="B122" s="57" t="s">
        <v>116</v>
      </c>
      <c r="C122" s="311">
        <f t="shared" si="9"/>
        <v>0</v>
      </c>
      <c r="D122" s="237"/>
      <c r="E122" s="60"/>
      <c r="F122" s="145">
        <f t="shared" si="10"/>
        <v>0</v>
      </c>
      <c r="G122" s="237"/>
      <c r="H122" s="238"/>
      <c r="I122" s="110">
        <f t="shared" si="11"/>
        <v>0</v>
      </c>
      <c r="J122" s="237">
        <v>0</v>
      </c>
      <c r="K122" s="238"/>
      <c r="L122" s="110">
        <f t="shared" si="12"/>
        <v>0</v>
      </c>
      <c r="M122" s="121"/>
      <c r="N122" s="60"/>
      <c r="O122" s="110">
        <f t="shared" si="13"/>
        <v>0</v>
      </c>
      <c r="P122" s="213"/>
    </row>
    <row r="123" spans="1:16" ht="24" hidden="1" x14ac:dyDescent="0.25">
      <c r="A123" s="36">
        <v>2264</v>
      </c>
      <c r="B123" s="57" t="s">
        <v>117</v>
      </c>
      <c r="C123" s="311">
        <f t="shared" si="9"/>
        <v>0</v>
      </c>
      <c r="D123" s="237"/>
      <c r="E123" s="60"/>
      <c r="F123" s="145">
        <f t="shared" si="10"/>
        <v>0</v>
      </c>
      <c r="G123" s="237"/>
      <c r="H123" s="238"/>
      <c r="I123" s="110">
        <f t="shared" si="11"/>
        <v>0</v>
      </c>
      <c r="J123" s="237">
        <v>0</v>
      </c>
      <c r="K123" s="238"/>
      <c r="L123" s="110">
        <f t="shared" si="12"/>
        <v>0</v>
      </c>
      <c r="M123" s="121"/>
      <c r="N123" s="60"/>
      <c r="O123" s="110">
        <f t="shared" si="13"/>
        <v>0</v>
      </c>
      <c r="P123" s="213"/>
    </row>
    <row r="124" spans="1:16" hidden="1" x14ac:dyDescent="0.25">
      <c r="A124" s="36">
        <v>2269</v>
      </c>
      <c r="B124" s="57" t="s">
        <v>118</v>
      </c>
      <c r="C124" s="311">
        <f t="shared" si="9"/>
        <v>0</v>
      </c>
      <c r="D124" s="237"/>
      <c r="E124" s="60"/>
      <c r="F124" s="145">
        <f t="shared" si="10"/>
        <v>0</v>
      </c>
      <c r="G124" s="237"/>
      <c r="H124" s="238"/>
      <c r="I124" s="110">
        <f t="shared" si="11"/>
        <v>0</v>
      </c>
      <c r="J124" s="237">
        <v>0</v>
      </c>
      <c r="K124" s="238"/>
      <c r="L124" s="110">
        <f t="shared" si="12"/>
        <v>0</v>
      </c>
      <c r="M124" s="121"/>
      <c r="N124" s="60"/>
      <c r="O124" s="110">
        <f t="shared" si="13"/>
        <v>0</v>
      </c>
      <c r="P124" s="213"/>
    </row>
    <row r="125" spans="1:16" x14ac:dyDescent="0.25">
      <c r="A125" s="108">
        <v>2270</v>
      </c>
      <c r="B125" s="57" t="s">
        <v>119</v>
      </c>
      <c r="C125" s="311">
        <f t="shared" si="9"/>
        <v>354375</v>
      </c>
      <c r="D125" s="288">
        <f>SUM(D126:D130)</f>
        <v>434375</v>
      </c>
      <c r="E125" s="109">
        <f>SUM(E126:E130)</f>
        <v>-80000</v>
      </c>
      <c r="F125" s="145">
        <f t="shared" si="10"/>
        <v>354375</v>
      </c>
      <c r="G125" s="288">
        <f>SUM(G126:G130)</f>
        <v>0</v>
      </c>
      <c r="H125" s="115">
        <f>SUM(H126:H130)</f>
        <v>0</v>
      </c>
      <c r="I125" s="110">
        <f t="shared" si="11"/>
        <v>0</v>
      </c>
      <c r="J125" s="288">
        <f>SUM(J126:J130)</f>
        <v>0</v>
      </c>
      <c r="K125" s="115">
        <f>SUM(K126:K130)</f>
        <v>0</v>
      </c>
      <c r="L125" s="110">
        <f t="shared" si="12"/>
        <v>0</v>
      </c>
      <c r="M125" s="131">
        <f>SUM(M126:M130)</f>
        <v>0</v>
      </c>
      <c r="N125" s="109">
        <f>SUM(N126:N130)</f>
        <v>0</v>
      </c>
      <c r="O125" s="110">
        <f t="shared" si="13"/>
        <v>0</v>
      </c>
      <c r="P125" s="213"/>
    </row>
    <row r="126" spans="1:16" hidden="1" x14ac:dyDescent="0.25">
      <c r="A126" s="36">
        <v>2272</v>
      </c>
      <c r="B126" s="1" t="s">
        <v>120</v>
      </c>
      <c r="C126" s="311">
        <f t="shared" si="9"/>
        <v>0</v>
      </c>
      <c r="D126" s="237"/>
      <c r="E126" s="60"/>
      <c r="F126" s="145">
        <f t="shared" si="10"/>
        <v>0</v>
      </c>
      <c r="G126" s="237"/>
      <c r="H126" s="238"/>
      <c r="I126" s="110">
        <f t="shared" si="11"/>
        <v>0</v>
      </c>
      <c r="J126" s="237">
        <v>0</v>
      </c>
      <c r="K126" s="238"/>
      <c r="L126" s="110">
        <f t="shared" si="12"/>
        <v>0</v>
      </c>
      <c r="M126" s="121"/>
      <c r="N126" s="60"/>
      <c r="O126" s="110">
        <f t="shared" si="13"/>
        <v>0</v>
      </c>
      <c r="P126" s="213"/>
    </row>
    <row r="127" spans="1:16" ht="24" x14ac:dyDescent="0.25">
      <c r="A127" s="36">
        <v>2275</v>
      </c>
      <c r="B127" s="57" t="s">
        <v>121</v>
      </c>
      <c r="C127" s="311">
        <f t="shared" si="9"/>
        <v>354375</v>
      </c>
      <c r="D127" s="237">
        <f>534375-100000</f>
        <v>434375</v>
      </c>
      <c r="E127" s="60">
        <v>-80000</v>
      </c>
      <c r="F127" s="145">
        <f t="shared" si="10"/>
        <v>354375</v>
      </c>
      <c r="G127" s="237"/>
      <c r="H127" s="238"/>
      <c r="I127" s="110">
        <f t="shared" si="11"/>
        <v>0</v>
      </c>
      <c r="J127" s="237">
        <v>0</v>
      </c>
      <c r="K127" s="238"/>
      <c r="L127" s="110">
        <f t="shared" si="12"/>
        <v>0</v>
      </c>
      <c r="M127" s="121"/>
      <c r="N127" s="60"/>
      <c r="O127" s="110">
        <f t="shared" si="13"/>
        <v>0</v>
      </c>
      <c r="P127" s="213"/>
    </row>
    <row r="128" spans="1:16" ht="36" hidden="1" x14ac:dyDescent="0.25">
      <c r="A128" s="36">
        <v>2276</v>
      </c>
      <c r="B128" s="57" t="s">
        <v>122</v>
      </c>
      <c r="C128" s="311">
        <f t="shared" si="9"/>
        <v>0</v>
      </c>
      <c r="D128" s="237"/>
      <c r="E128" s="60"/>
      <c r="F128" s="145">
        <f t="shared" si="10"/>
        <v>0</v>
      </c>
      <c r="G128" s="237"/>
      <c r="H128" s="238"/>
      <c r="I128" s="110">
        <f t="shared" si="11"/>
        <v>0</v>
      </c>
      <c r="J128" s="237">
        <v>0</v>
      </c>
      <c r="K128" s="238"/>
      <c r="L128" s="110">
        <f t="shared" si="12"/>
        <v>0</v>
      </c>
      <c r="M128" s="121"/>
      <c r="N128" s="60"/>
      <c r="O128" s="110">
        <f t="shared" si="13"/>
        <v>0</v>
      </c>
      <c r="P128" s="213"/>
    </row>
    <row r="129" spans="1:16" ht="24" hidden="1" x14ac:dyDescent="0.25">
      <c r="A129" s="36">
        <v>2278</v>
      </c>
      <c r="B129" s="57" t="s">
        <v>123</v>
      </c>
      <c r="C129" s="311">
        <f t="shared" si="9"/>
        <v>0</v>
      </c>
      <c r="D129" s="237"/>
      <c r="E129" s="60"/>
      <c r="F129" s="145">
        <f t="shared" si="10"/>
        <v>0</v>
      </c>
      <c r="G129" s="237"/>
      <c r="H129" s="238"/>
      <c r="I129" s="110">
        <f t="shared" si="11"/>
        <v>0</v>
      </c>
      <c r="J129" s="237">
        <v>0</v>
      </c>
      <c r="K129" s="238"/>
      <c r="L129" s="110">
        <f t="shared" si="12"/>
        <v>0</v>
      </c>
      <c r="M129" s="121"/>
      <c r="N129" s="60"/>
      <c r="O129" s="110">
        <f t="shared" si="13"/>
        <v>0</v>
      </c>
      <c r="P129" s="213"/>
    </row>
    <row r="130" spans="1:16" ht="24" hidden="1" x14ac:dyDescent="0.25">
      <c r="A130" s="36">
        <v>2279</v>
      </c>
      <c r="B130" s="57" t="s">
        <v>124</v>
      </c>
      <c r="C130" s="311">
        <f t="shared" si="9"/>
        <v>0</v>
      </c>
      <c r="D130" s="237"/>
      <c r="E130" s="60"/>
      <c r="F130" s="145">
        <f t="shared" si="10"/>
        <v>0</v>
      </c>
      <c r="G130" s="237"/>
      <c r="H130" s="238"/>
      <c r="I130" s="110">
        <f t="shared" si="11"/>
        <v>0</v>
      </c>
      <c r="J130" s="237">
        <v>0</v>
      </c>
      <c r="K130" s="238"/>
      <c r="L130" s="110">
        <f t="shared" si="12"/>
        <v>0</v>
      </c>
      <c r="M130" s="121"/>
      <c r="N130" s="60"/>
      <c r="O130" s="110">
        <f t="shared" si="13"/>
        <v>0</v>
      </c>
      <c r="P130" s="213"/>
    </row>
    <row r="131" spans="1:16" ht="24" hidden="1" x14ac:dyDescent="0.25">
      <c r="A131" s="164">
        <v>2280</v>
      </c>
      <c r="B131" s="52" t="s">
        <v>125</v>
      </c>
      <c r="C131" s="311">
        <f t="shared" si="9"/>
        <v>0</v>
      </c>
      <c r="D131" s="291">
        <f>SUM(D132)</f>
        <v>0</v>
      </c>
      <c r="E131" s="113">
        <f t="shared" ref="E131:N131" si="14">SUM(E132)</f>
        <v>0</v>
      </c>
      <c r="F131" s="287">
        <f t="shared" si="10"/>
        <v>0</v>
      </c>
      <c r="G131" s="291">
        <f t="shared" ref="G131" si="15">SUM(G132)</f>
        <v>0</v>
      </c>
      <c r="H131" s="292">
        <f t="shared" si="14"/>
        <v>0</v>
      </c>
      <c r="I131" s="114">
        <f t="shared" si="11"/>
        <v>0</v>
      </c>
      <c r="J131" s="291">
        <f t="shared" ref="J131" si="16">SUM(J132)</f>
        <v>0</v>
      </c>
      <c r="K131" s="292">
        <f t="shared" si="14"/>
        <v>0</v>
      </c>
      <c r="L131" s="114">
        <f t="shared" si="12"/>
        <v>0</v>
      </c>
      <c r="M131" s="131">
        <f t="shared" si="14"/>
        <v>0</v>
      </c>
      <c r="N131" s="109">
        <f t="shared" si="14"/>
        <v>0</v>
      </c>
      <c r="O131" s="110">
        <f t="shared" si="13"/>
        <v>0</v>
      </c>
      <c r="P131" s="213"/>
    </row>
    <row r="132" spans="1:16" ht="24" hidden="1" x14ac:dyDescent="0.25">
      <c r="A132" s="36">
        <v>2283</v>
      </c>
      <c r="B132" s="57" t="s">
        <v>126</v>
      </c>
      <c r="C132" s="311">
        <f t="shared" si="9"/>
        <v>0</v>
      </c>
      <c r="D132" s="237"/>
      <c r="E132" s="60"/>
      <c r="F132" s="145">
        <f t="shared" si="10"/>
        <v>0</v>
      </c>
      <c r="G132" s="237"/>
      <c r="H132" s="238"/>
      <c r="I132" s="110">
        <f t="shared" si="11"/>
        <v>0</v>
      </c>
      <c r="J132" s="237">
        <v>0</v>
      </c>
      <c r="K132" s="238"/>
      <c r="L132" s="110">
        <f t="shared" si="12"/>
        <v>0</v>
      </c>
      <c r="M132" s="121"/>
      <c r="N132" s="60"/>
      <c r="O132" s="110">
        <f t="shared" si="13"/>
        <v>0</v>
      </c>
      <c r="P132" s="213"/>
    </row>
    <row r="133" spans="1:16" ht="36" hidden="1" x14ac:dyDescent="0.25">
      <c r="A133" s="44">
        <v>2300</v>
      </c>
      <c r="B133" s="103" t="s">
        <v>127</v>
      </c>
      <c r="C133" s="375">
        <f t="shared" si="9"/>
        <v>0</v>
      </c>
      <c r="D133" s="227">
        <f>SUM(D134,D139,D143,D144,D147,D154,D162,D163,D166)</f>
        <v>0</v>
      </c>
      <c r="E133" s="50">
        <f>SUM(E134,E139,E143,E144,E147,E154,E162,E163,E166)</f>
        <v>0</v>
      </c>
      <c r="F133" s="283">
        <f t="shared" si="10"/>
        <v>0</v>
      </c>
      <c r="G133" s="227">
        <f>SUM(G134,G139,G143,G144,G147,G154,G162,G163,G166)</f>
        <v>0</v>
      </c>
      <c r="H133" s="104">
        <f>SUM(H134,H139,H143,H144,H147,H154,H162,H163,H166)</f>
        <v>0</v>
      </c>
      <c r="I133" s="112">
        <f t="shared" si="11"/>
        <v>0</v>
      </c>
      <c r="J133" s="227">
        <f>SUM(J134,J139,J143,J144,J147,J154,J162,J163,J166)</f>
        <v>0</v>
      </c>
      <c r="K133" s="104">
        <f>SUM(K134,K139,K143,K144,K147,K154,K162,K163,K166)</f>
        <v>0</v>
      </c>
      <c r="L133" s="112">
        <f t="shared" si="12"/>
        <v>0</v>
      </c>
      <c r="M133" s="119">
        <f>SUM(M134,M139,M143,M144,M147,M154,M162,M163,M166)</f>
        <v>0</v>
      </c>
      <c r="N133" s="50">
        <f>SUM(N134,N139,N143,N144,N147,N154,N162,N163,N166)</f>
        <v>0</v>
      </c>
      <c r="O133" s="112">
        <f t="shared" si="13"/>
        <v>0</v>
      </c>
      <c r="P133" s="225"/>
    </row>
    <row r="134" spans="1:16" ht="24" hidden="1" x14ac:dyDescent="0.25">
      <c r="A134" s="164">
        <v>2310</v>
      </c>
      <c r="B134" s="52" t="s">
        <v>128</v>
      </c>
      <c r="C134" s="376">
        <f t="shared" si="9"/>
        <v>0</v>
      </c>
      <c r="D134" s="295">
        <f>SUM(D135:D138)</f>
        <v>0</v>
      </c>
      <c r="E134" s="292">
        <f>SUM(E135:E138)</f>
        <v>0</v>
      </c>
      <c r="F134" s="287">
        <f t="shared" si="10"/>
        <v>0</v>
      </c>
      <c r="G134" s="291">
        <f>SUM(G135:G138)</f>
        <v>0</v>
      </c>
      <c r="H134" s="292">
        <f>SUM(H135:H138)</f>
        <v>0</v>
      </c>
      <c r="I134" s="114">
        <f t="shared" si="11"/>
        <v>0</v>
      </c>
      <c r="J134" s="291">
        <f>SUM(J135:J138)</f>
        <v>0</v>
      </c>
      <c r="K134" s="292">
        <f>SUM(K135:K138)</f>
        <v>0</v>
      </c>
      <c r="L134" s="114">
        <f t="shared" si="12"/>
        <v>0</v>
      </c>
      <c r="M134" s="135">
        <f>SUM(M135:M138)</f>
        <v>0</v>
      </c>
      <c r="N134" s="113">
        <f>SUM(N135:N138)</f>
        <v>0</v>
      </c>
      <c r="O134" s="114">
        <f t="shared" si="13"/>
        <v>0</v>
      </c>
      <c r="P134" s="208"/>
    </row>
    <row r="135" spans="1:16" hidden="1" x14ac:dyDescent="0.25">
      <c r="A135" s="36">
        <v>2311</v>
      </c>
      <c r="B135" s="57" t="s">
        <v>129</v>
      </c>
      <c r="C135" s="311">
        <f t="shared" si="9"/>
        <v>0</v>
      </c>
      <c r="D135" s="237"/>
      <c r="E135" s="60"/>
      <c r="F135" s="145">
        <f t="shared" si="10"/>
        <v>0</v>
      </c>
      <c r="G135" s="237"/>
      <c r="H135" s="238"/>
      <c r="I135" s="110">
        <f t="shared" si="11"/>
        <v>0</v>
      </c>
      <c r="J135" s="237"/>
      <c r="K135" s="238"/>
      <c r="L135" s="110">
        <f t="shared" si="12"/>
        <v>0</v>
      </c>
      <c r="M135" s="121"/>
      <c r="N135" s="60"/>
      <c r="O135" s="110">
        <f t="shared" si="13"/>
        <v>0</v>
      </c>
      <c r="P135" s="213"/>
    </row>
    <row r="136" spans="1:16" hidden="1" x14ac:dyDescent="0.25">
      <c r="A136" s="36">
        <v>2312</v>
      </c>
      <c r="B136" s="57" t="s">
        <v>130</v>
      </c>
      <c r="C136" s="311">
        <f t="shared" si="9"/>
        <v>0</v>
      </c>
      <c r="D136" s="237"/>
      <c r="E136" s="60"/>
      <c r="F136" s="145">
        <f t="shared" si="10"/>
        <v>0</v>
      </c>
      <c r="G136" s="237"/>
      <c r="H136" s="238"/>
      <c r="I136" s="110">
        <f t="shared" si="11"/>
        <v>0</v>
      </c>
      <c r="J136" s="237">
        <v>0</v>
      </c>
      <c r="K136" s="238"/>
      <c r="L136" s="110">
        <f t="shared" si="12"/>
        <v>0</v>
      </c>
      <c r="M136" s="121"/>
      <c r="N136" s="60"/>
      <c r="O136" s="110">
        <f t="shared" si="13"/>
        <v>0</v>
      </c>
      <c r="P136" s="213"/>
    </row>
    <row r="137" spans="1:16" hidden="1" x14ac:dyDescent="0.25">
      <c r="A137" s="36">
        <v>2313</v>
      </c>
      <c r="B137" s="57" t="s">
        <v>131</v>
      </c>
      <c r="C137" s="311">
        <f t="shared" si="9"/>
        <v>0</v>
      </c>
      <c r="D137" s="237"/>
      <c r="E137" s="60"/>
      <c r="F137" s="145">
        <f t="shared" si="10"/>
        <v>0</v>
      </c>
      <c r="G137" s="237"/>
      <c r="H137" s="238"/>
      <c r="I137" s="110">
        <f t="shared" si="11"/>
        <v>0</v>
      </c>
      <c r="J137" s="237">
        <v>0</v>
      </c>
      <c r="K137" s="238"/>
      <c r="L137" s="110">
        <f t="shared" si="12"/>
        <v>0</v>
      </c>
      <c r="M137" s="121"/>
      <c r="N137" s="60"/>
      <c r="O137" s="110">
        <f t="shared" si="13"/>
        <v>0</v>
      </c>
      <c r="P137" s="213"/>
    </row>
    <row r="138" spans="1:16" ht="36" hidden="1" x14ac:dyDescent="0.25">
      <c r="A138" s="36">
        <v>2314</v>
      </c>
      <c r="B138" s="57" t="s">
        <v>132</v>
      </c>
      <c r="C138" s="311">
        <f t="shared" si="9"/>
        <v>0</v>
      </c>
      <c r="D138" s="237"/>
      <c r="E138" s="60"/>
      <c r="F138" s="145">
        <f t="shared" si="10"/>
        <v>0</v>
      </c>
      <c r="G138" s="237"/>
      <c r="H138" s="238"/>
      <c r="I138" s="110">
        <f t="shared" si="11"/>
        <v>0</v>
      </c>
      <c r="J138" s="237"/>
      <c r="K138" s="238"/>
      <c r="L138" s="110">
        <f t="shared" si="12"/>
        <v>0</v>
      </c>
      <c r="M138" s="121"/>
      <c r="N138" s="60"/>
      <c r="O138" s="110">
        <f t="shared" si="13"/>
        <v>0</v>
      </c>
      <c r="P138" s="213"/>
    </row>
    <row r="139" spans="1:16" hidden="1" x14ac:dyDescent="0.25">
      <c r="A139" s="108">
        <v>2320</v>
      </c>
      <c r="B139" s="57" t="s">
        <v>133</v>
      </c>
      <c r="C139" s="311">
        <f t="shared" si="9"/>
        <v>0</v>
      </c>
      <c r="D139" s="288">
        <f>SUM(D140:D142)</f>
        <v>0</v>
      </c>
      <c r="E139" s="109">
        <f>SUM(E140:E142)</f>
        <v>0</v>
      </c>
      <c r="F139" s="145">
        <f t="shared" si="10"/>
        <v>0</v>
      </c>
      <c r="G139" s="288">
        <f>SUM(G140:G142)</f>
        <v>0</v>
      </c>
      <c r="H139" s="115">
        <f>SUM(H140:H142)</f>
        <v>0</v>
      </c>
      <c r="I139" s="110">
        <f t="shared" si="11"/>
        <v>0</v>
      </c>
      <c r="J139" s="288">
        <f>SUM(J140:J142)</f>
        <v>0</v>
      </c>
      <c r="K139" s="115">
        <f>SUM(K140:K142)</f>
        <v>0</v>
      </c>
      <c r="L139" s="110">
        <f t="shared" si="12"/>
        <v>0</v>
      </c>
      <c r="M139" s="131">
        <f>SUM(M140:M142)</f>
        <v>0</v>
      </c>
      <c r="N139" s="109">
        <f>SUM(N140:N142)</f>
        <v>0</v>
      </c>
      <c r="O139" s="110">
        <f t="shared" si="13"/>
        <v>0</v>
      </c>
      <c r="P139" s="213"/>
    </row>
    <row r="140" spans="1:16" hidden="1" x14ac:dyDescent="0.25">
      <c r="A140" s="36">
        <v>2321</v>
      </c>
      <c r="B140" s="57" t="s">
        <v>134</v>
      </c>
      <c r="C140" s="311">
        <f t="shared" si="9"/>
        <v>0</v>
      </c>
      <c r="D140" s="237"/>
      <c r="E140" s="60"/>
      <c r="F140" s="145">
        <f t="shared" si="10"/>
        <v>0</v>
      </c>
      <c r="G140" s="237"/>
      <c r="H140" s="238"/>
      <c r="I140" s="110">
        <f t="shared" si="11"/>
        <v>0</v>
      </c>
      <c r="J140" s="237">
        <v>0</v>
      </c>
      <c r="K140" s="238"/>
      <c r="L140" s="110">
        <f t="shared" si="12"/>
        <v>0</v>
      </c>
      <c r="M140" s="121"/>
      <c r="N140" s="60"/>
      <c r="O140" s="110">
        <f t="shared" si="13"/>
        <v>0</v>
      </c>
      <c r="P140" s="213"/>
    </row>
    <row r="141" spans="1:16" hidden="1" x14ac:dyDescent="0.25">
      <c r="A141" s="36">
        <v>2322</v>
      </c>
      <c r="B141" s="57" t="s">
        <v>135</v>
      </c>
      <c r="C141" s="311">
        <f t="shared" si="9"/>
        <v>0</v>
      </c>
      <c r="D141" s="237"/>
      <c r="E141" s="60"/>
      <c r="F141" s="145">
        <f t="shared" si="10"/>
        <v>0</v>
      </c>
      <c r="G141" s="237"/>
      <c r="H141" s="238"/>
      <c r="I141" s="110">
        <f t="shared" si="11"/>
        <v>0</v>
      </c>
      <c r="J141" s="237">
        <v>0</v>
      </c>
      <c r="K141" s="238"/>
      <c r="L141" s="110">
        <f t="shared" si="12"/>
        <v>0</v>
      </c>
      <c r="M141" s="121"/>
      <c r="N141" s="60"/>
      <c r="O141" s="110">
        <f t="shared" si="13"/>
        <v>0</v>
      </c>
      <c r="P141" s="213"/>
    </row>
    <row r="142" spans="1:16" hidden="1" x14ac:dyDescent="0.25">
      <c r="A142" s="36">
        <v>2329</v>
      </c>
      <c r="B142" s="57" t="s">
        <v>136</v>
      </c>
      <c r="C142" s="311">
        <f t="shared" si="9"/>
        <v>0</v>
      </c>
      <c r="D142" s="237"/>
      <c r="E142" s="60"/>
      <c r="F142" s="145">
        <f t="shared" si="10"/>
        <v>0</v>
      </c>
      <c r="G142" s="237"/>
      <c r="H142" s="238"/>
      <c r="I142" s="110">
        <f t="shared" si="11"/>
        <v>0</v>
      </c>
      <c r="J142" s="237">
        <v>0</v>
      </c>
      <c r="K142" s="238"/>
      <c r="L142" s="110">
        <f t="shared" si="12"/>
        <v>0</v>
      </c>
      <c r="M142" s="121"/>
      <c r="N142" s="60"/>
      <c r="O142" s="110">
        <f t="shared" si="13"/>
        <v>0</v>
      </c>
      <c r="P142" s="213"/>
    </row>
    <row r="143" spans="1:16" hidden="1" x14ac:dyDescent="0.25">
      <c r="A143" s="108">
        <v>2330</v>
      </c>
      <c r="B143" s="57" t="s">
        <v>137</v>
      </c>
      <c r="C143" s="311">
        <f t="shared" si="9"/>
        <v>0</v>
      </c>
      <c r="D143" s="237"/>
      <c r="E143" s="60"/>
      <c r="F143" s="145">
        <f t="shared" si="10"/>
        <v>0</v>
      </c>
      <c r="G143" s="237"/>
      <c r="H143" s="238"/>
      <c r="I143" s="110">
        <f t="shared" si="11"/>
        <v>0</v>
      </c>
      <c r="J143" s="237">
        <v>0</v>
      </c>
      <c r="K143" s="238"/>
      <c r="L143" s="110">
        <f t="shared" si="12"/>
        <v>0</v>
      </c>
      <c r="M143" s="121"/>
      <c r="N143" s="60"/>
      <c r="O143" s="110">
        <f t="shared" si="13"/>
        <v>0</v>
      </c>
      <c r="P143" s="213"/>
    </row>
    <row r="144" spans="1:16" ht="48" hidden="1" x14ac:dyDescent="0.25">
      <c r="A144" s="108">
        <v>2340</v>
      </c>
      <c r="B144" s="57" t="s">
        <v>138</v>
      </c>
      <c r="C144" s="311">
        <f t="shared" si="9"/>
        <v>0</v>
      </c>
      <c r="D144" s="288">
        <f>SUM(D145:D146)</f>
        <v>0</v>
      </c>
      <c r="E144" s="109">
        <f>SUM(E145:E146)</f>
        <v>0</v>
      </c>
      <c r="F144" s="145">
        <f t="shared" si="10"/>
        <v>0</v>
      </c>
      <c r="G144" s="288">
        <f>SUM(G145:G146)</f>
        <v>0</v>
      </c>
      <c r="H144" s="115">
        <f>SUM(H145:H146)</f>
        <v>0</v>
      </c>
      <c r="I144" s="110">
        <f t="shared" si="11"/>
        <v>0</v>
      </c>
      <c r="J144" s="288">
        <f>SUM(J145:J146)</f>
        <v>0</v>
      </c>
      <c r="K144" s="115">
        <f>SUM(K145:K146)</f>
        <v>0</v>
      </c>
      <c r="L144" s="110">
        <f t="shared" si="12"/>
        <v>0</v>
      </c>
      <c r="M144" s="131">
        <f>SUM(M145:M146)</f>
        <v>0</v>
      </c>
      <c r="N144" s="109">
        <f>SUM(N145:N146)</f>
        <v>0</v>
      </c>
      <c r="O144" s="110">
        <f t="shared" si="13"/>
        <v>0</v>
      </c>
      <c r="P144" s="213"/>
    </row>
    <row r="145" spans="1:16" hidden="1" x14ac:dyDescent="0.25">
      <c r="A145" s="36">
        <v>2341</v>
      </c>
      <c r="B145" s="57" t="s">
        <v>139</v>
      </c>
      <c r="C145" s="311">
        <f t="shared" si="9"/>
        <v>0</v>
      </c>
      <c r="D145" s="237"/>
      <c r="E145" s="60"/>
      <c r="F145" s="145">
        <f t="shared" si="10"/>
        <v>0</v>
      </c>
      <c r="G145" s="237"/>
      <c r="H145" s="238"/>
      <c r="I145" s="110">
        <f t="shared" si="11"/>
        <v>0</v>
      </c>
      <c r="J145" s="237">
        <v>0</v>
      </c>
      <c r="K145" s="238"/>
      <c r="L145" s="110">
        <f t="shared" si="12"/>
        <v>0</v>
      </c>
      <c r="M145" s="121"/>
      <c r="N145" s="60"/>
      <c r="O145" s="110">
        <f t="shared" si="13"/>
        <v>0</v>
      </c>
      <c r="P145" s="213"/>
    </row>
    <row r="146" spans="1:16" ht="24" hidden="1" x14ac:dyDescent="0.25">
      <c r="A146" s="36">
        <v>2344</v>
      </c>
      <c r="B146" s="57" t="s">
        <v>140</v>
      </c>
      <c r="C146" s="311">
        <f t="shared" si="9"/>
        <v>0</v>
      </c>
      <c r="D146" s="237"/>
      <c r="E146" s="60"/>
      <c r="F146" s="145">
        <f t="shared" si="10"/>
        <v>0</v>
      </c>
      <c r="G146" s="237"/>
      <c r="H146" s="238"/>
      <c r="I146" s="110">
        <f t="shared" si="11"/>
        <v>0</v>
      </c>
      <c r="J146" s="237">
        <v>0</v>
      </c>
      <c r="K146" s="238"/>
      <c r="L146" s="110">
        <f t="shared" si="12"/>
        <v>0</v>
      </c>
      <c r="M146" s="121"/>
      <c r="N146" s="60"/>
      <c r="O146" s="110">
        <f t="shared" si="13"/>
        <v>0</v>
      </c>
      <c r="P146" s="213"/>
    </row>
    <row r="147" spans="1:16" ht="24" hidden="1" x14ac:dyDescent="0.25">
      <c r="A147" s="105">
        <v>2350</v>
      </c>
      <c r="B147" s="78" t="s">
        <v>141</v>
      </c>
      <c r="C147" s="311">
        <f t="shared" si="9"/>
        <v>0</v>
      </c>
      <c r="D147" s="127">
        <f>SUM(D148:D153)</f>
        <v>0</v>
      </c>
      <c r="E147" s="106">
        <f>SUM(E148:E153)</f>
        <v>0</v>
      </c>
      <c r="F147" s="286">
        <f t="shared" si="10"/>
        <v>0</v>
      </c>
      <c r="G147" s="127">
        <f>SUM(G148:G153)</f>
        <v>0</v>
      </c>
      <c r="H147" s="172">
        <f>SUM(H148:H153)</f>
        <v>0</v>
      </c>
      <c r="I147" s="107">
        <f t="shared" si="11"/>
        <v>0</v>
      </c>
      <c r="J147" s="127">
        <f>SUM(J148:J153)</f>
        <v>0</v>
      </c>
      <c r="K147" s="172">
        <f>SUM(K148:K153)</f>
        <v>0</v>
      </c>
      <c r="L147" s="107">
        <f t="shared" si="12"/>
        <v>0</v>
      </c>
      <c r="M147" s="132">
        <f>SUM(M148:M153)</f>
        <v>0</v>
      </c>
      <c r="N147" s="106">
        <f>SUM(N148:N153)</f>
        <v>0</v>
      </c>
      <c r="O147" s="107">
        <f t="shared" si="13"/>
        <v>0</v>
      </c>
      <c r="P147" s="265"/>
    </row>
    <row r="148" spans="1:16" hidden="1" x14ac:dyDescent="0.25">
      <c r="A148" s="32">
        <v>2351</v>
      </c>
      <c r="B148" s="52" t="s">
        <v>142</v>
      </c>
      <c r="C148" s="311">
        <f t="shared" si="9"/>
        <v>0</v>
      </c>
      <c r="D148" s="231"/>
      <c r="E148" s="55"/>
      <c r="F148" s="287">
        <f t="shared" si="10"/>
        <v>0</v>
      </c>
      <c r="G148" s="231"/>
      <c r="H148" s="232"/>
      <c r="I148" s="114">
        <f t="shared" si="11"/>
        <v>0</v>
      </c>
      <c r="J148" s="231">
        <v>0</v>
      </c>
      <c r="K148" s="232"/>
      <c r="L148" s="114">
        <f t="shared" si="12"/>
        <v>0</v>
      </c>
      <c r="M148" s="179"/>
      <c r="N148" s="55"/>
      <c r="O148" s="114">
        <f t="shared" si="13"/>
        <v>0</v>
      </c>
      <c r="P148" s="208"/>
    </row>
    <row r="149" spans="1:16" hidden="1" x14ac:dyDescent="0.25">
      <c r="A149" s="36">
        <v>2352</v>
      </c>
      <c r="B149" s="57" t="s">
        <v>143</v>
      </c>
      <c r="C149" s="311">
        <f t="shared" si="9"/>
        <v>0</v>
      </c>
      <c r="D149" s="237"/>
      <c r="E149" s="60"/>
      <c r="F149" s="145">
        <f t="shared" si="10"/>
        <v>0</v>
      </c>
      <c r="G149" s="237"/>
      <c r="H149" s="238"/>
      <c r="I149" s="110">
        <f t="shared" si="11"/>
        <v>0</v>
      </c>
      <c r="J149" s="237">
        <v>0</v>
      </c>
      <c r="K149" s="238"/>
      <c r="L149" s="110">
        <f t="shared" si="12"/>
        <v>0</v>
      </c>
      <c r="M149" s="121"/>
      <c r="N149" s="60"/>
      <c r="O149" s="110">
        <f t="shared" si="13"/>
        <v>0</v>
      </c>
      <c r="P149" s="213"/>
    </row>
    <row r="150" spans="1:16" ht="24" hidden="1" x14ac:dyDescent="0.25">
      <c r="A150" s="36">
        <v>2353</v>
      </c>
      <c r="B150" s="57" t="s">
        <v>144</v>
      </c>
      <c r="C150" s="311">
        <f t="shared" si="9"/>
        <v>0</v>
      </c>
      <c r="D150" s="237"/>
      <c r="E150" s="60"/>
      <c r="F150" s="145">
        <f t="shared" si="10"/>
        <v>0</v>
      </c>
      <c r="G150" s="237"/>
      <c r="H150" s="238"/>
      <c r="I150" s="110">
        <f t="shared" si="11"/>
        <v>0</v>
      </c>
      <c r="J150" s="237">
        <v>0</v>
      </c>
      <c r="K150" s="238"/>
      <c r="L150" s="110">
        <f t="shared" si="12"/>
        <v>0</v>
      </c>
      <c r="M150" s="121"/>
      <c r="N150" s="60"/>
      <c r="O150" s="110">
        <f t="shared" si="13"/>
        <v>0</v>
      </c>
      <c r="P150" s="213"/>
    </row>
    <row r="151" spans="1:16" ht="24" hidden="1" x14ac:dyDescent="0.25">
      <c r="A151" s="36">
        <v>2354</v>
      </c>
      <c r="B151" s="57" t="s">
        <v>145</v>
      </c>
      <c r="C151" s="311">
        <f t="shared" si="9"/>
        <v>0</v>
      </c>
      <c r="D151" s="237"/>
      <c r="E151" s="60"/>
      <c r="F151" s="145">
        <f t="shared" si="10"/>
        <v>0</v>
      </c>
      <c r="G151" s="237"/>
      <c r="H151" s="238"/>
      <c r="I151" s="110">
        <f t="shared" si="11"/>
        <v>0</v>
      </c>
      <c r="J151" s="237">
        <v>0</v>
      </c>
      <c r="K151" s="238"/>
      <c r="L151" s="110">
        <f t="shared" si="12"/>
        <v>0</v>
      </c>
      <c r="M151" s="121"/>
      <c r="N151" s="60"/>
      <c r="O151" s="110">
        <f t="shared" si="13"/>
        <v>0</v>
      </c>
      <c r="P151" s="213"/>
    </row>
    <row r="152" spans="1:16" ht="24" hidden="1" x14ac:dyDescent="0.25">
      <c r="A152" s="36">
        <v>2355</v>
      </c>
      <c r="B152" s="57" t="s">
        <v>146</v>
      </c>
      <c r="C152" s="311">
        <f t="shared" si="9"/>
        <v>0</v>
      </c>
      <c r="D152" s="237"/>
      <c r="E152" s="60"/>
      <c r="F152" s="145">
        <f t="shared" si="10"/>
        <v>0</v>
      </c>
      <c r="G152" s="237"/>
      <c r="H152" s="238"/>
      <c r="I152" s="110">
        <f t="shared" si="11"/>
        <v>0</v>
      </c>
      <c r="J152" s="237">
        <v>0</v>
      </c>
      <c r="K152" s="238"/>
      <c r="L152" s="110">
        <f t="shared" si="12"/>
        <v>0</v>
      </c>
      <c r="M152" s="121"/>
      <c r="N152" s="60"/>
      <c r="O152" s="110">
        <f t="shared" si="13"/>
        <v>0</v>
      </c>
      <c r="P152" s="213"/>
    </row>
    <row r="153" spans="1:16" ht="24" hidden="1" x14ac:dyDescent="0.25">
      <c r="A153" s="36">
        <v>2359</v>
      </c>
      <c r="B153" s="57" t="s">
        <v>147</v>
      </c>
      <c r="C153" s="311">
        <f t="shared" si="9"/>
        <v>0</v>
      </c>
      <c r="D153" s="237"/>
      <c r="E153" s="60"/>
      <c r="F153" s="145">
        <f t="shared" si="10"/>
        <v>0</v>
      </c>
      <c r="G153" s="237"/>
      <c r="H153" s="238"/>
      <c r="I153" s="110">
        <f t="shared" si="11"/>
        <v>0</v>
      </c>
      <c r="J153" s="237">
        <v>0</v>
      </c>
      <c r="K153" s="238"/>
      <c r="L153" s="110">
        <f t="shared" si="12"/>
        <v>0</v>
      </c>
      <c r="M153" s="121"/>
      <c r="N153" s="60"/>
      <c r="O153" s="110">
        <f t="shared" si="13"/>
        <v>0</v>
      </c>
      <c r="P153" s="213"/>
    </row>
    <row r="154" spans="1:16" ht="24" hidden="1" x14ac:dyDescent="0.25">
      <c r="A154" s="108">
        <v>2360</v>
      </c>
      <c r="B154" s="57" t="s">
        <v>148</v>
      </c>
      <c r="C154" s="311">
        <f t="shared" si="9"/>
        <v>0</v>
      </c>
      <c r="D154" s="288">
        <f>SUM(D155:D161)</f>
        <v>0</v>
      </c>
      <c r="E154" s="109">
        <f>SUM(E155:E161)</f>
        <v>0</v>
      </c>
      <c r="F154" s="145">
        <f t="shared" si="10"/>
        <v>0</v>
      </c>
      <c r="G154" s="288">
        <f>SUM(G155:G161)</f>
        <v>0</v>
      </c>
      <c r="H154" s="115">
        <f>SUM(H155:H161)</f>
        <v>0</v>
      </c>
      <c r="I154" s="110">
        <f t="shared" si="11"/>
        <v>0</v>
      </c>
      <c r="J154" s="288">
        <f>SUM(J155:J161)</f>
        <v>0</v>
      </c>
      <c r="K154" s="115">
        <f>SUM(K155:K161)</f>
        <v>0</v>
      </c>
      <c r="L154" s="110">
        <f t="shared" si="12"/>
        <v>0</v>
      </c>
      <c r="M154" s="131">
        <f>SUM(M155:M161)</f>
        <v>0</v>
      </c>
      <c r="N154" s="109">
        <f>SUM(N155:N161)</f>
        <v>0</v>
      </c>
      <c r="O154" s="110">
        <f t="shared" si="13"/>
        <v>0</v>
      </c>
      <c r="P154" s="213"/>
    </row>
    <row r="155" spans="1:16" hidden="1" x14ac:dyDescent="0.25">
      <c r="A155" s="35">
        <v>2361</v>
      </c>
      <c r="B155" s="57" t="s">
        <v>149</v>
      </c>
      <c r="C155" s="311">
        <f t="shared" si="9"/>
        <v>0</v>
      </c>
      <c r="D155" s="237"/>
      <c r="E155" s="60"/>
      <c r="F155" s="145">
        <f t="shared" si="10"/>
        <v>0</v>
      </c>
      <c r="G155" s="237"/>
      <c r="H155" s="238"/>
      <c r="I155" s="110">
        <f t="shared" si="11"/>
        <v>0</v>
      </c>
      <c r="J155" s="237">
        <v>0</v>
      </c>
      <c r="K155" s="238"/>
      <c r="L155" s="110">
        <f t="shared" si="12"/>
        <v>0</v>
      </c>
      <c r="M155" s="121"/>
      <c r="N155" s="60"/>
      <c r="O155" s="110">
        <f t="shared" si="13"/>
        <v>0</v>
      </c>
      <c r="P155" s="213"/>
    </row>
    <row r="156" spans="1:16" ht="24" hidden="1" x14ac:dyDescent="0.25">
      <c r="A156" s="35">
        <v>2362</v>
      </c>
      <c r="B156" s="57" t="s">
        <v>150</v>
      </c>
      <c r="C156" s="311">
        <f t="shared" si="9"/>
        <v>0</v>
      </c>
      <c r="D156" s="237"/>
      <c r="E156" s="60"/>
      <c r="F156" s="145">
        <f t="shared" si="10"/>
        <v>0</v>
      </c>
      <c r="G156" s="237"/>
      <c r="H156" s="238"/>
      <c r="I156" s="110">
        <f t="shared" si="11"/>
        <v>0</v>
      </c>
      <c r="J156" s="237">
        <v>0</v>
      </c>
      <c r="K156" s="238"/>
      <c r="L156" s="110">
        <f t="shared" si="12"/>
        <v>0</v>
      </c>
      <c r="M156" s="121"/>
      <c r="N156" s="60"/>
      <c r="O156" s="110">
        <f t="shared" si="13"/>
        <v>0</v>
      </c>
      <c r="P156" s="213"/>
    </row>
    <row r="157" spans="1:16" hidden="1" x14ac:dyDescent="0.25">
      <c r="A157" s="35">
        <v>2363</v>
      </c>
      <c r="B157" s="57" t="s">
        <v>151</v>
      </c>
      <c r="C157" s="311">
        <f t="shared" si="9"/>
        <v>0</v>
      </c>
      <c r="D157" s="237"/>
      <c r="E157" s="60"/>
      <c r="F157" s="145">
        <f t="shared" si="10"/>
        <v>0</v>
      </c>
      <c r="G157" s="237"/>
      <c r="H157" s="238"/>
      <c r="I157" s="110">
        <f t="shared" si="11"/>
        <v>0</v>
      </c>
      <c r="J157" s="237">
        <v>0</v>
      </c>
      <c r="K157" s="238"/>
      <c r="L157" s="110">
        <f t="shared" si="12"/>
        <v>0</v>
      </c>
      <c r="M157" s="121"/>
      <c r="N157" s="60"/>
      <c r="O157" s="110">
        <f t="shared" si="13"/>
        <v>0</v>
      </c>
      <c r="P157" s="213"/>
    </row>
    <row r="158" spans="1:16" hidden="1" x14ac:dyDescent="0.25">
      <c r="A158" s="35">
        <v>2364</v>
      </c>
      <c r="B158" s="57" t="s">
        <v>152</v>
      </c>
      <c r="C158" s="311">
        <f t="shared" si="9"/>
        <v>0</v>
      </c>
      <c r="D158" s="237"/>
      <c r="E158" s="60"/>
      <c r="F158" s="145">
        <f t="shared" si="10"/>
        <v>0</v>
      </c>
      <c r="G158" s="237"/>
      <c r="H158" s="238"/>
      <c r="I158" s="110">
        <f t="shared" si="11"/>
        <v>0</v>
      </c>
      <c r="J158" s="237">
        <v>0</v>
      </c>
      <c r="K158" s="238"/>
      <c r="L158" s="110">
        <f t="shared" si="12"/>
        <v>0</v>
      </c>
      <c r="M158" s="121"/>
      <c r="N158" s="60"/>
      <c r="O158" s="110">
        <f t="shared" si="13"/>
        <v>0</v>
      </c>
      <c r="P158" s="213"/>
    </row>
    <row r="159" spans="1:16" hidden="1" x14ac:dyDescent="0.25">
      <c r="A159" s="35">
        <v>2365</v>
      </c>
      <c r="B159" s="57" t="s">
        <v>153</v>
      </c>
      <c r="C159" s="311">
        <f t="shared" si="9"/>
        <v>0</v>
      </c>
      <c r="D159" s="237"/>
      <c r="E159" s="60"/>
      <c r="F159" s="145">
        <f t="shared" si="10"/>
        <v>0</v>
      </c>
      <c r="G159" s="237"/>
      <c r="H159" s="238"/>
      <c r="I159" s="110">
        <f t="shared" si="11"/>
        <v>0</v>
      </c>
      <c r="J159" s="237">
        <v>0</v>
      </c>
      <c r="K159" s="238"/>
      <c r="L159" s="110">
        <f t="shared" si="12"/>
        <v>0</v>
      </c>
      <c r="M159" s="121"/>
      <c r="N159" s="60"/>
      <c r="O159" s="110">
        <f t="shared" si="13"/>
        <v>0</v>
      </c>
      <c r="P159" s="213"/>
    </row>
    <row r="160" spans="1:16" ht="36" hidden="1" x14ac:dyDescent="0.25">
      <c r="A160" s="35">
        <v>2366</v>
      </c>
      <c r="B160" s="57" t="s">
        <v>154</v>
      </c>
      <c r="C160" s="311">
        <f t="shared" si="9"/>
        <v>0</v>
      </c>
      <c r="D160" s="237"/>
      <c r="E160" s="60"/>
      <c r="F160" s="145">
        <f t="shared" si="10"/>
        <v>0</v>
      </c>
      <c r="G160" s="237"/>
      <c r="H160" s="238"/>
      <c r="I160" s="110">
        <f t="shared" si="11"/>
        <v>0</v>
      </c>
      <c r="J160" s="237">
        <v>0</v>
      </c>
      <c r="K160" s="238"/>
      <c r="L160" s="110">
        <f t="shared" si="12"/>
        <v>0</v>
      </c>
      <c r="M160" s="121"/>
      <c r="N160" s="60"/>
      <c r="O160" s="110">
        <f t="shared" si="13"/>
        <v>0</v>
      </c>
      <c r="P160" s="213"/>
    </row>
    <row r="161" spans="1:16" ht="48" hidden="1" x14ac:dyDescent="0.25">
      <c r="A161" s="35">
        <v>2369</v>
      </c>
      <c r="B161" s="57" t="s">
        <v>155</v>
      </c>
      <c r="C161" s="311">
        <f t="shared" si="9"/>
        <v>0</v>
      </c>
      <c r="D161" s="237"/>
      <c r="E161" s="60"/>
      <c r="F161" s="145">
        <f t="shared" si="10"/>
        <v>0</v>
      </c>
      <c r="G161" s="237"/>
      <c r="H161" s="238"/>
      <c r="I161" s="110">
        <f t="shared" si="11"/>
        <v>0</v>
      </c>
      <c r="J161" s="237">
        <v>0</v>
      </c>
      <c r="K161" s="238"/>
      <c r="L161" s="110">
        <f t="shared" si="12"/>
        <v>0</v>
      </c>
      <c r="M161" s="121"/>
      <c r="N161" s="60"/>
      <c r="O161" s="110">
        <f t="shared" si="13"/>
        <v>0</v>
      </c>
      <c r="P161" s="213"/>
    </row>
    <row r="162" spans="1:16" hidden="1" x14ac:dyDescent="0.25">
      <c r="A162" s="105">
        <v>2370</v>
      </c>
      <c r="B162" s="78" t="s">
        <v>156</v>
      </c>
      <c r="C162" s="311">
        <f t="shared" si="9"/>
        <v>0</v>
      </c>
      <c r="D162" s="289"/>
      <c r="E162" s="111"/>
      <c r="F162" s="286">
        <f t="shared" si="10"/>
        <v>0</v>
      </c>
      <c r="G162" s="289"/>
      <c r="H162" s="290"/>
      <c r="I162" s="107">
        <f t="shared" si="11"/>
        <v>0</v>
      </c>
      <c r="J162" s="289">
        <v>0</v>
      </c>
      <c r="K162" s="290"/>
      <c r="L162" s="107">
        <f t="shared" si="12"/>
        <v>0</v>
      </c>
      <c r="M162" s="181"/>
      <c r="N162" s="111"/>
      <c r="O162" s="107">
        <f t="shared" si="13"/>
        <v>0</v>
      </c>
      <c r="P162" s="265"/>
    </row>
    <row r="163" spans="1:16" hidden="1" x14ac:dyDescent="0.25">
      <c r="A163" s="105">
        <v>2380</v>
      </c>
      <c r="B163" s="78" t="s">
        <v>157</v>
      </c>
      <c r="C163" s="311">
        <f t="shared" si="9"/>
        <v>0</v>
      </c>
      <c r="D163" s="127">
        <f>SUM(D164:D165)</f>
        <v>0</v>
      </c>
      <c r="E163" s="106">
        <f>SUM(E164:E165)</f>
        <v>0</v>
      </c>
      <c r="F163" s="286">
        <f t="shared" si="10"/>
        <v>0</v>
      </c>
      <c r="G163" s="127">
        <f>SUM(G164:G165)</f>
        <v>0</v>
      </c>
      <c r="H163" s="172">
        <f>SUM(H164:H165)</f>
        <v>0</v>
      </c>
      <c r="I163" s="107">
        <f t="shared" si="11"/>
        <v>0</v>
      </c>
      <c r="J163" s="127">
        <f>SUM(J164:J165)</f>
        <v>0</v>
      </c>
      <c r="K163" s="172">
        <f>SUM(K164:K165)</f>
        <v>0</v>
      </c>
      <c r="L163" s="107">
        <f t="shared" si="12"/>
        <v>0</v>
      </c>
      <c r="M163" s="132">
        <f>SUM(M164:M165)</f>
        <v>0</v>
      </c>
      <c r="N163" s="106">
        <f>SUM(N164:N165)</f>
        <v>0</v>
      </c>
      <c r="O163" s="107">
        <f t="shared" si="13"/>
        <v>0</v>
      </c>
      <c r="P163" s="265"/>
    </row>
    <row r="164" spans="1:16" hidden="1" x14ac:dyDescent="0.25">
      <c r="A164" s="31">
        <v>2381</v>
      </c>
      <c r="B164" s="52" t="s">
        <v>158</v>
      </c>
      <c r="C164" s="311">
        <f t="shared" si="9"/>
        <v>0</v>
      </c>
      <c r="D164" s="231"/>
      <c r="E164" s="55"/>
      <c r="F164" s="287">
        <f t="shared" si="10"/>
        <v>0</v>
      </c>
      <c r="G164" s="231"/>
      <c r="H164" s="232"/>
      <c r="I164" s="114">
        <f t="shared" si="11"/>
        <v>0</v>
      </c>
      <c r="J164" s="231">
        <v>0</v>
      </c>
      <c r="K164" s="232"/>
      <c r="L164" s="114">
        <f t="shared" si="12"/>
        <v>0</v>
      </c>
      <c r="M164" s="179"/>
      <c r="N164" s="55"/>
      <c r="O164" s="114">
        <f t="shared" si="13"/>
        <v>0</v>
      </c>
      <c r="P164" s="208"/>
    </row>
    <row r="165" spans="1:16" ht="24" hidden="1" x14ac:dyDescent="0.25">
      <c r="A165" s="35">
        <v>2389</v>
      </c>
      <c r="B165" s="57" t="s">
        <v>159</v>
      </c>
      <c r="C165" s="311">
        <f t="shared" si="9"/>
        <v>0</v>
      </c>
      <c r="D165" s="237"/>
      <c r="E165" s="60"/>
      <c r="F165" s="145">
        <f t="shared" si="10"/>
        <v>0</v>
      </c>
      <c r="G165" s="237"/>
      <c r="H165" s="238"/>
      <c r="I165" s="110">
        <f t="shared" si="11"/>
        <v>0</v>
      </c>
      <c r="J165" s="237">
        <v>0</v>
      </c>
      <c r="K165" s="238"/>
      <c r="L165" s="110">
        <f t="shared" si="12"/>
        <v>0</v>
      </c>
      <c r="M165" s="121"/>
      <c r="N165" s="60"/>
      <c r="O165" s="110">
        <f t="shared" si="13"/>
        <v>0</v>
      </c>
      <c r="P165" s="213"/>
    </row>
    <row r="166" spans="1:16" hidden="1" x14ac:dyDescent="0.25">
      <c r="A166" s="105">
        <v>2390</v>
      </c>
      <c r="B166" s="78" t="s">
        <v>160</v>
      </c>
      <c r="C166" s="311">
        <f t="shared" si="9"/>
        <v>0</v>
      </c>
      <c r="D166" s="289"/>
      <c r="E166" s="111"/>
      <c r="F166" s="286">
        <f t="shared" si="10"/>
        <v>0</v>
      </c>
      <c r="G166" s="289"/>
      <c r="H166" s="290"/>
      <c r="I166" s="107">
        <f t="shared" si="11"/>
        <v>0</v>
      </c>
      <c r="J166" s="289">
        <v>0</v>
      </c>
      <c r="K166" s="290"/>
      <c r="L166" s="107">
        <f t="shared" si="12"/>
        <v>0</v>
      </c>
      <c r="M166" s="181"/>
      <c r="N166" s="111"/>
      <c r="O166" s="107">
        <f t="shared" si="13"/>
        <v>0</v>
      </c>
      <c r="P166" s="265"/>
    </row>
    <row r="167" spans="1:16" hidden="1" x14ac:dyDescent="0.25">
      <c r="A167" s="44">
        <v>2400</v>
      </c>
      <c r="B167" s="103" t="s">
        <v>161</v>
      </c>
      <c r="C167" s="375">
        <f t="shared" si="9"/>
        <v>0</v>
      </c>
      <c r="D167" s="296"/>
      <c r="E167" s="116"/>
      <c r="F167" s="283">
        <f t="shared" si="10"/>
        <v>0</v>
      </c>
      <c r="G167" s="296"/>
      <c r="H167" s="297"/>
      <c r="I167" s="112">
        <f t="shared" si="11"/>
        <v>0</v>
      </c>
      <c r="J167" s="296">
        <v>0</v>
      </c>
      <c r="K167" s="297"/>
      <c r="L167" s="112">
        <f t="shared" si="12"/>
        <v>0</v>
      </c>
      <c r="M167" s="182"/>
      <c r="N167" s="116"/>
      <c r="O167" s="112">
        <f t="shared" si="13"/>
        <v>0</v>
      </c>
      <c r="P167" s="225"/>
    </row>
    <row r="168" spans="1:16" ht="24" hidden="1" x14ac:dyDescent="0.25">
      <c r="A168" s="44">
        <v>2500</v>
      </c>
      <c r="B168" s="103" t="s">
        <v>162</v>
      </c>
      <c r="C168" s="375">
        <f t="shared" si="9"/>
        <v>0</v>
      </c>
      <c r="D168" s="227">
        <f>SUM(D169,D174)</f>
        <v>0</v>
      </c>
      <c r="E168" s="50">
        <f>SUM(E169,E174)</f>
        <v>0</v>
      </c>
      <c r="F168" s="283">
        <f t="shared" si="10"/>
        <v>0</v>
      </c>
      <c r="G168" s="227">
        <f>SUM(G169,G174)</f>
        <v>0</v>
      </c>
      <c r="H168" s="104">
        <f t="shared" ref="H168" si="17">SUM(H169,H174)</f>
        <v>0</v>
      </c>
      <c r="I168" s="112">
        <f t="shared" si="11"/>
        <v>0</v>
      </c>
      <c r="J168" s="227">
        <f>SUM(J169,J174)</f>
        <v>0</v>
      </c>
      <c r="K168" s="104">
        <f t="shared" ref="K168" si="18">SUM(K169,K174)</f>
        <v>0</v>
      </c>
      <c r="L168" s="112">
        <f t="shared" si="12"/>
        <v>0</v>
      </c>
      <c r="M168" s="134">
        <f t="shared" ref="M168:N168" si="19">SUM(M169,M174)</f>
        <v>0</v>
      </c>
      <c r="N168" s="126">
        <f t="shared" si="19"/>
        <v>0</v>
      </c>
      <c r="O168" s="284">
        <f t="shared" si="13"/>
        <v>0</v>
      </c>
      <c r="P168" s="285"/>
    </row>
    <row r="169" spans="1:16" hidden="1" x14ac:dyDescent="0.25">
      <c r="A169" s="164">
        <v>2510</v>
      </c>
      <c r="B169" s="52" t="s">
        <v>163</v>
      </c>
      <c r="C169" s="376">
        <f t="shared" si="9"/>
        <v>0</v>
      </c>
      <c r="D169" s="291">
        <f>SUM(D170:D173)</f>
        <v>0</v>
      </c>
      <c r="E169" s="113">
        <f>SUM(E170:E173)</f>
        <v>0</v>
      </c>
      <c r="F169" s="287">
        <f t="shared" si="10"/>
        <v>0</v>
      </c>
      <c r="G169" s="291">
        <f>SUM(G170:G173)</f>
        <v>0</v>
      </c>
      <c r="H169" s="292">
        <f t="shared" ref="H169" si="20">SUM(H170:H173)</f>
        <v>0</v>
      </c>
      <c r="I169" s="114">
        <f t="shared" si="11"/>
        <v>0</v>
      </c>
      <c r="J169" s="291">
        <f>SUM(J170:J173)</f>
        <v>0</v>
      </c>
      <c r="K169" s="292">
        <f t="shared" ref="K169" si="21">SUM(K170:K173)</f>
        <v>0</v>
      </c>
      <c r="L169" s="114">
        <f t="shared" si="12"/>
        <v>0</v>
      </c>
      <c r="M169" s="168">
        <f t="shared" ref="M169:N169" si="22">SUM(M170:M173)</f>
        <v>0</v>
      </c>
      <c r="N169" s="298">
        <f t="shared" si="22"/>
        <v>0</v>
      </c>
      <c r="O169" s="244">
        <f t="shared" si="13"/>
        <v>0</v>
      </c>
      <c r="P169" s="246"/>
    </row>
    <row r="170" spans="1:16" ht="24" hidden="1" x14ac:dyDescent="0.25">
      <c r="A170" s="36">
        <v>2512</v>
      </c>
      <c r="B170" s="57" t="s">
        <v>164</v>
      </c>
      <c r="C170" s="311">
        <f t="shared" si="9"/>
        <v>0</v>
      </c>
      <c r="D170" s="237"/>
      <c r="E170" s="60"/>
      <c r="F170" s="145">
        <f t="shared" si="10"/>
        <v>0</v>
      </c>
      <c r="G170" s="237"/>
      <c r="H170" s="238"/>
      <c r="I170" s="110">
        <f t="shared" si="11"/>
        <v>0</v>
      </c>
      <c r="J170" s="237"/>
      <c r="K170" s="238"/>
      <c r="L170" s="110">
        <f t="shared" si="12"/>
        <v>0</v>
      </c>
      <c r="M170" s="121"/>
      <c r="N170" s="60"/>
      <c r="O170" s="110">
        <f t="shared" si="13"/>
        <v>0</v>
      </c>
      <c r="P170" s="213"/>
    </row>
    <row r="171" spans="1:16" ht="36" hidden="1" x14ac:dyDescent="0.25">
      <c r="A171" s="36">
        <v>2513</v>
      </c>
      <c r="B171" s="57" t="s">
        <v>165</v>
      </c>
      <c r="C171" s="311">
        <f t="shared" si="9"/>
        <v>0</v>
      </c>
      <c r="D171" s="237"/>
      <c r="E171" s="60"/>
      <c r="F171" s="145">
        <f t="shared" si="10"/>
        <v>0</v>
      </c>
      <c r="G171" s="237"/>
      <c r="H171" s="238"/>
      <c r="I171" s="110">
        <f t="shared" si="11"/>
        <v>0</v>
      </c>
      <c r="J171" s="237">
        <v>0</v>
      </c>
      <c r="K171" s="238"/>
      <c r="L171" s="110">
        <f t="shared" si="12"/>
        <v>0</v>
      </c>
      <c r="M171" s="121"/>
      <c r="N171" s="60"/>
      <c r="O171" s="110">
        <f t="shared" si="13"/>
        <v>0</v>
      </c>
      <c r="P171" s="213"/>
    </row>
    <row r="172" spans="1:16" ht="24" hidden="1" x14ac:dyDescent="0.25">
      <c r="A172" s="36">
        <v>2515</v>
      </c>
      <c r="B172" s="57" t="s">
        <v>166</v>
      </c>
      <c r="C172" s="311">
        <f t="shared" si="9"/>
        <v>0</v>
      </c>
      <c r="D172" s="237"/>
      <c r="E172" s="60"/>
      <c r="F172" s="145">
        <f t="shared" si="10"/>
        <v>0</v>
      </c>
      <c r="G172" s="237"/>
      <c r="H172" s="238"/>
      <c r="I172" s="110">
        <f t="shared" si="11"/>
        <v>0</v>
      </c>
      <c r="J172" s="237">
        <v>0</v>
      </c>
      <c r="K172" s="238"/>
      <c r="L172" s="110">
        <f t="shared" si="12"/>
        <v>0</v>
      </c>
      <c r="M172" s="121"/>
      <c r="N172" s="60"/>
      <c r="O172" s="110">
        <f t="shared" si="13"/>
        <v>0</v>
      </c>
      <c r="P172" s="213"/>
    </row>
    <row r="173" spans="1:16" ht="24" hidden="1" x14ac:dyDescent="0.25">
      <c r="A173" s="36">
        <v>2519</v>
      </c>
      <c r="B173" s="57" t="s">
        <v>167</v>
      </c>
      <c r="C173" s="311">
        <f t="shared" si="9"/>
        <v>0</v>
      </c>
      <c r="D173" s="237"/>
      <c r="E173" s="60"/>
      <c r="F173" s="145">
        <f t="shared" si="10"/>
        <v>0</v>
      </c>
      <c r="G173" s="237"/>
      <c r="H173" s="238"/>
      <c r="I173" s="110">
        <f t="shared" si="11"/>
        <v>0</v>
      </c>
      <c r="J173" s="237">
        <v>0</v>
      </c>
      <c r="K173" s="238"/>
      <c r="L173" s="110">
        <f t="shared" si="12"/>
        <v>0</v>
      </c>
      <c r="M173" s="121"/>
      <c r="N173" s="60"/>
      <c r="O173" s="110">
        <f t="shared" si="13"/>
        <v>0</v>
      </c>
      <c r="P173" s="213"/>
    </row>
    <row r="174" spans="1:16" ht="24" hidden="1" x14ac:dyDescent="0.25">
      <c r="A174" s="108">
        <v>2520</v>
      </c>
      <c r="B174" s="57" t="s">
        <v>168</v>
      </c>
      <c r="C174" s="311">
        <f t="shared" si="9"/>
        <v>0</v>
      </c>
      <c r="D174" s="237"/>
      <c r="E174" s="60"/>
      <c r="F174" s="145">
        <f t="shared" si="10"/>
        <v>0</v>
      </c>
      <c r="G174" s="237"/>
      <c r="H174" s="238"/>
      <c r="I174" s="110">
        <f t="shared" si="11"/>
        <v>0</v>
      </c>
      <c r="J174" s="237">
        <v>0</v>
      </c>
      <c r="K174" s="238"/>
      <c r="L174" s="110">
        <f t="shared" si="12"/>
        <v>0</v>
      </c>
      <c r="M174" s="121"/>
      <c r="N174" s="60"/>
      <c r="O174" s="110">
        <f t="shared" si="13"/>
        <v>0</v>
      </c>
      <c r="P174" s="213"/>
    </row>
    <row r="175" spans="1:16" s="117" customFormat="1" ht="48" hidden="1" x14ac:dyDescent="0.25">
      <c r="A175" s="17">
        <v>2800</v>
      </c>
      <c r="B175" s="52" t="s">
        <v>169</v>
      </c>
      <c r="C175" s="376">
        <f t="shared" si="9"/>
        <v>0</v>
      </c>
      <c r="D175" s="204"/>
      <c r="E175" s="34"/>
      <c r="F175" s="205">
        <f t="shared" si="10"/>
        <v>0</v>
      </c>
      <c r="G175" s="204"/>
      <c r="H175" s="206"/>
      <c r="I175" s="207">
        <f t="shared" si="11"/>
        <v>0</v>
      </c>
      <c r="J175" s="204">
        <v>0</v>
      </c>
      <c r="K175" s="206"/>
      <c r="L175" s="207">
        <f t="shared" si="12"/>
        <v>0</v>
      </c>
      <c r="M175" s="175"/>
      <c r="N175" s="34"/>
      <c r="O175" s="207">
        <f t="shared" si="13"/>
        <v>0</v>
      </c>
      <c r="P175" s="208"/>
    </row>
    <row r="176" spans="1:16" hidden="1" x14ac:dyDescent="0.25">
      <c r="A176" s="99">
        <v>3000</v>
      </c>
      <c r="B176" s="99" t="s">
        <v>170</v>
      </c>
      <c r="C176" s="385">
        <f t="shared" si="9"/>
        <v>0</v>
      </c>
      <c r="D176" s="280">
        <f>SUM(D177,D187)</f>
        <v>0</v>
      </c>
      <c r="E176" s="101">
        <f>SUM(E177,E187)</f>
        <v>0</v>
      </c>
      <c r="F176" s="281">
        <f t="shared" si="10"/>
        <v>0</v>
      </c>
      <c r="G176" s="280">
        <f>SUM(G177,G187)</f>
        <v>0</v>
      </c>
      <c r="H176" s="282">
        <f>SUM(H177,H187)</f>
        <v>0</v>
      </c>
      <c r="I176" s="102">
        <f t="shared" si="11"/>
        <v>0</v>
      </c>
      <c r="J176" s="280">
        <f>SUM(J177,J187)</f>
        <v>0</v>
      </c>
      <c r="K176" s="282">
        <f>SUM(K177,K187)</f>
        <v>0</v>
      </c>
      <c r="L176" s="102">
        <f t="shared" si="12"/>
        <v>0</v>
      </c>
      <c r="M176" s="133">
        <f>SUM(M177,M187)</f>
        <v>0</v>
      </c>
      <c r="N176" s="101">
        <f>SUM(N177,N187)</f>
        <v>0</v>
      </c>
      <c r="O176" s="102">
        <f t="shared" si="13"/>
        <v>0</v>
      </c>
      <c r="P176" s="366"/>
    </row>
    <row r="177" spans="1:16" ht="24" hidden="1" x14ac:dyDescent="0.25">
      <c r="A177" s="44">
        <v>3200</v>
      </c>
      <c r="B177" s="118" t="s">
        <v>171</v>
      </c>
      <c r="C177" s="375">
        <f t="shared" si="9"/>
        <v>0</v>
      </c>
      <c r="D177" s="227">
        <f>SUM(D178,D182)</f>
        <v>0</v>
      </c>
      <c r="E177" s="50">
        <f>SUM(E178,E182)</f>
        <v>0</v>
      </c>
      <c r="F177" s="283">
        <f t="shared" si="10"/>
        <v>0</v>
      </c>
      <c r="G177" s="227">
        <f>SUM(G178,G182)</f>
        <v>0</v>
      </c>
      <c r="H177" s="104">
        <f t="shared" ref="H177" si="23">SUM(H178,H182)</f>
        <v>0</v>
      </c>
      <c r="I177" s="112">
        <f t="shared" si="11"/>
        <v>0</v>
      </c>
      <c r="J177" s="227">
        <f>SUM(J178,J182)</f>
        <v>0</v>
      </c>
      <c r="K177" s="104">
        <f t="shared" ref="K177" si="24">SUM(K178,K182)</f>
        <v>0</v>
      </c>
      <c r="L177" s="112">
        <f t="shared" si="12"/>
        <v>0</v>
      </c>
      <c r="M177" s="134">
        <f t="shared" ref="M177:N177" si="25">SUM(M178,M182)</f>
        <v>0</v>
      </c>
      <c r="N177" s="126">
        <f t="shared" si="25"/>
        <v>0</v>
      </c>
      <c r="O177" s="284">
        <f t="shared" si="13"/>
        <v>0</v>
      </c>
      <c r="P177" s="285"/>
    </row>
    <row r="178" spans="1:16" ht="36" hidden="1" x14ac:dyDescent="0.25">
      <c r="A178" s="164">
        <v>3260</v>
      </c>
      <c r="B178" s="52" t="s">
        <v>172</v>
      </c>
      <c r="C178" s="376">
        <f t="shared" si="9"/>
        <v>0</v>
      </c>
      <c r="D178" s="291">
        <f>SUM(D179:D181)</f>
        <v>0</v>
      </c>
      <c r="E178" s="113">
        <f>SUM(E179:E181)</f>
        <v>0</v>
      </c>
      <c r="F178" s="287">
        <f t="shared" si="10"/>
        <v>0</v>
      </c>
      <c r="G178" s="291">
        <f>SUM(G179:G181)</f>
        <v>0</v>
      </c>
      <c r="H178" s="292">
        <f>SUM(H179:H181)</f>
        <v>0</v>
      </c>
      <c r="I178" s="114">
        <f t="shared" si="11"/>
        <v>0</v>
      </c>
      <c r="J178" s="291">
        <f>SUM(J179:J181)</f>
        <v>0</v>
      </c>
      <c r="K178" s="292">
        <f>SUM(K179:K181)</f>
        <v>0</v>
      </c>
      <c r="L178" s="114">
        <f t="shared" si="12"/>
        <v>0</v>
      </c>
      <c r="M178" s="135">
        <f>SUM(M179:M181)</f>
        <v>0</v>
      </c>
      <c r="N178" s="113">
        <f>SUM(N179:N181)</f>
        <v>0</v>
      </c>
      <c r="O178" s="114">
        <f t="shared" si="13"/>
        <v>0</v>
      </c>
      <c r="P178" s="208"/>
    </row>
    <row r="179" spans="1:16" ht="24" hidden="1" x14ac:dyDescent="0.25">
      <c r="A179" s="36">
        <v>3261</v>
      </c>
      <c r="B179" s="57" t="s">
        <v>173</v>
      </c>
      <c r="C179" s="311">
        <f t="shared" si="9"/>
        <v>0</v>
      </c>
      <c r="D179" s="237"/>
      <c r="E179" s="60"/>
      <c r="F179" s="145">
        <f t="shared" si="10"/>
        <v>0</v>
      </c>
      <c r="G179" s="237"/>
      <c r="H179" s="238"/>
      <c r="I179" s="110">
        <f t="shared" si="11"/>
        <v>0</v>
      </c>
      <c r="J179" s="237">
        <v>0</v>
      </c>
      <c r="K179" s="238"/>
      <c r="L179" s="110">
        <f t="shared" si="12"/>
        <v>0</v>
      </c>
      <c r="M179" s="121"/>
      <c r="N179" s="60"/>
      <c r="O179" s="110">
        <f t="shared" si="13"/>
        <v>0</v>
      </c>
      <c r="P179" s="213"/>
    </row>
    <row r="180" spans="1:16" ht="36" hidden="1" x14ac:dyDescent="0.25">
      <c r="A180" s="36">
        <v>3262</v>
      </c>
      <c r="B180" s="57" t="s">
        <v>174</v>
      </c>
      <c r="C180" s="311">
        <f t="shared" si="9"/>
        <v>0</v>
      </c>
      <c r="D180" s="237"/>
      <c r="E180" s="60"/>
      <c r="F180" s="145">
        <f t="shared" si="10"/>
        <v>0</v>
      </c>
      <c r="G180" s="237"/>
      <c r="H180" s="238"/>
      <c r="I180" s="110">
        <f t="shared" si="11"/>
        <v>0</v>
      </c>
      <c r="J180" s="237">
        <v>0</v>
      </c>
      <c r="K180" s="238"/>
      <c r="L180" s="110">
        <f t="shared" si="12"/>
        <v>0</v>
      </c>
      <c r="M180" s="121"/>
      <c r="N180" s="60"/>
      <c r="O180" s="110">
        <f t="shared" si="13"/>
        <v>0</v>
      </c>
      <c r="P180" s="213"/>
    </row>
    <row r="181" spans="1:16" ht="24" hidden="1" x14ac:dyDescent="0.25">
      <c r="A181" s="36">
        <v>3263</v>
      </c>
      <c r="B181" s="57" t="s">
        <v>175</v>
      </c>
      <c r="C181" s="311">
        <f t="shared" si="9"/>
        <v>0</v>
      </c>
      <c r="D181" s="237"/>
      <c r="E181" s="60"/>
      <c r="F181" s="145">
        <f t="shared" si="10"/>
        <v>0</v>
      </c>
      <c r="G181" s="237"/>
      <c r="H181" s="238"/>
      <c r="I181" s="110">
        <f t="shared" si="11"/>
        <v>0</v>
      </c>
      <c r="J181" s="237">
        <v>0</v>
      </c>
      <c r="K181" s="238"/>
      <c r="L181" s="110">
        <f t="shared" si="12"/>
        <v>0</v>
      </c>
      <c r="M181" s="121"/>
      <c r="N181" s="60"/>
      <c r="O181" s="110">
        <f t="shared" si="13"/>
        <v>0</v>
      </c>
      <c r="P181" s="213"/>
    </row>
    <row r="182" spans="1:16" ht="84" hidden="1" x14ac:dyDescent="0.25">
      <c r="A182" s="164">
        <v>3290</v>
      </c>
      <c r="B182" s="52" t="s">
        <v>318</v>
      </c>
      <c r="C182" s="311">
        <f t="shared" ref="C182:C258" si="26">F182+I182+L182+O182</f>
        <v>0</v>
      </c>
      <c r="D182" s="291">
        <f>SUM(D183:D186)</f>
        <v>0</v>
      </c>
      <c r="E182" s="113">
        <f>SUM(E183:E186)</f>
        <v>0</v>
      </c>
      <c r="F182" s="287">
        <f t="shared" si="10"/>
        <v>0</v>
      </c>
      <c r="G182" s="291">
        <f>SUM(G183:G186)</f>
        <v>0</v>
      </c>
      <c r="H182" s="292">
        <f t="shared" ref="H182" si="27">SUM(H183:H186)</f>
        <v>0</v>
      </c>
      <c r="I182" s="114">
        <f t="shared" si="11"/>
        <v>0</v>
      </c>
      <c r="J182" s="291">
        <f>SUM(J183:J186)</f>
        <v>0</v>
      </c>
      <c r="K182" s="292">
        <f t="shared" ref="K182" si="28">SUM(K183:K186)</f>
        <v>0</v>
      </c>
      <c r="L182" s="114">
        <f t="shared" si="12"/>
        <v>0</v>
      </c>
      <c r="M182" s="138">
        <f t="shared" ref="M182:N182" si="29">SUM(M183:M186)</f>
        <v>0</v>
      </c>
      <c r="N182" s="299">
        <f t="shared" si="29"/>
        <v>0</v>
      </c>
      <c r="O182" s="300">
        <f t="shared" si="13"/>
        <v>0</v>
      </c>
      <c r="P182" s="301"/>
    </row>
    <row r="183" spans="1:16" ht="72" hidden="1" x14ac:dyDescent="0.25">
      <c r="A183" s="36">
        <v>3291</v>
      </c>
      <c r="B183" s="57" t="s">
        <v>176</v>
      </c>
      <c r="C183" s="311">
        <f t="shared" si="26"/>
        <v>0</v>
      </c>
      <c r="D183" s="237"/>
      <c r="E183" s="60"/>
      <c r="F183" s="145">
        <f t="shared" ref="F183:F246" si="30">D183+E183</f>
        <v>0</v>
      </c>
      <c r="G183" s="237"/>
      <c r="H183" s="238"/>
      <c r="I183" s="110">
        <f t="shared" ref="I183:I246" si="31">G183+H183</f>
        <v>0</v>
      </c>
      <c r="J183" s="237">
        <v>0</v>
      </c>
      <c r="K183" s="238"/>
      <c r="L183" s="110">
        <f t="shared" ref="L183:L246" si="32">J183+K183</f>
        <v>0</v>
      </c>
      <c r="M183" s="121"/>
      <c r="N183" s="60"/>
      <c r="O183" s="110">
        <f t="shared" ref="O183:O246" si="33">M183+N183</f>
        <v>0</v>
      </c>
      <c r="P183" s="213"/>
    </row>
    <row r="184" spans="1:16" ht="72" hidden="1" x14ac:dyDescent="0.25">
      <c r="A184" s="36">
        <v>3292</v>
      </c>
      <c r="B184" s="57" t="s">
        <v>177</v>
      </c>
      <c r="C184" s="311">
        <f t="shared" si="26"/>
        <v>0</v>
      </c>
      <c r="D184" s="237"/>
      <c r="E184" s="60"/>
      <c r="F184" s="145">
        <f t="shared" si="30"/>
        <v>0</v>
      </c>
      <c r="G184" s="237"/>
      <c r="H184" s="238"/>
      <c r="I184" s="110">
        <f t="shared" si="31"/>
        <v>0</v>
      </c>
      <c r="J184" s="237">
        <v>0</v>
      </c>
      <c r="K184" s="238"/>
      <c r="L184" s="110">
        <f t="shared" si="32"/>
        <v>0</v>
      </c>
      <c r="M184" s="121"/>
      <c r="N184" s="60"/>
      <c r="O184" s="110">
        <f t="shared" si="33"/>
        <v>0</v>
      </c>
      <c r="P184" s="213"/>
    </row>
    <row r="185" spans="1:16" ht="72" hidden="1" x14ac:dyDescent="0.25">
      <c r="A185" s="36">
        <v>3293</v>
      </c>
      <c r="B185" s="57" t="s">
        <v>178</v>
      </c>
      <c r="C185" s="311">
        <f t="shared" si="26"/>
        <v>0</v>
      </c>
      <c r="D185" s="237"/>
      <c r="E185" s="60"/>
      <c r="F185" s="145">
        <f t="shared" si="30"/>
        <v>0</v>
      </c>
      <c r="G185" s="237"/>
      <c r="H185" s="238"/>
      <c r="I185" s="110">
        <f t="shared" si="31"/>
        <v>0</v>
      </c>
      <c r="J185" s="237">
        <v>0</v>
      </c>
      <c r="K185" s="238"/>
      <c r="L185" s="110">
        <f t="shared" si="32"/>
        <v>0</v>
      </c>
      <c r="M185" s="121"/>
      <c r="N185" s="60"/>
      <c r="O185" s="110">
        <f t="shared" si="33"/>
        <v>0</v>
      </c>
      <c r="P185" s="213"/>
    </row>
    <row r="186" spans="1:16" ht="60" hidden="1" x14ac:dyDescent="0.25">
      <c r="A186" s="122">
        <v>3294</v>
      </c>
      <c r="B186" s="57" t="s">
        <v>179</v>
      </c>
      <c r="C186" s="386">
        <f t="shared" si="26"/>
        <v>0</v>
      </c>
      <c r="D186" s="302"/>
      <c r="E186" s="123"/>
      <c r="F186" s="139">
        <f t="shared" si="30"/>
        <v>0</v>
      </c>
      <c r="G186" s="302"/>
      <c r="H186" s="303"/>
      <c r="I186" s="300">
        <f t="shared" si="31"/>
        <v>0</v>
      </c>
      <c r="J186" s="302">
        <v>0</v>
      </c>
      <c r="K186" s="303"/>
      <c r="L186" s="300">
        <f t="shared" si="32"/>
        <v>0</v>
      </c>
      <c r="M186" s="124"/>
      <c r="N186" s="123"/>
      <c r="O186" s="300">
        <f t="shared" si="33"/>
        <v>0</v>
      </c>
      <c r="P186" s="301"/>
    </row>
    <row r="187" spans="1:16" ht="48" hidden="1" x14ac:dyDescent="0.25">
      <c r="A187" s="70">
        <v>3300</v>
      </c>
      <c r="B187" s="118" t="s">
        <v>180</v>
      </c>
      <c r="C187" s="387">
        <f t="shared" si="26"/>
        <v>0</v>
      </c>
      <c r="D187" s="304">
        <f>SUM(D188:D189)</f>
        <v>0</v>
      </c>
      <c r="E187" s="126">
        <f>SUM(E188:E189)</f>
        <v>0</v>
      </c>
      <c r="F187" s="305">
        <f t="shared" si="30"/>
        <v>0</v>
      </c>
      <c r="G187" s="304">
        <f>SUM(G188:G189)</f>
        <v>0</v>
      </c>
      <c r="H187" s="306">
        <f t="shared" ref="H187" si="34">SUM(H188:H189)</f>
        <v>0</v>
      </c>
      <c r="I187" s="284">
        <f t="shared" si="31"/>
        <v>0</v>
      </c>
      <c r="J187" s="304">
        <f>SUM(J188:J189)</f>
        <v>0</v>
      </c>
      <c r="K187" s="306">
        <f t="shared" ref="K187" si="35">SUM(K188:K189)</f>
        <v>0</v>
      </c>
      <c r="L187" s="284">
        <f t="shared" si="32"/>
        <v>0</v>
      </c>
      <c r="M187" s="134">
        <f t="shared" ref="M187:N187" si="36">SUM(M188:M189)</f>
        <v>0</v>
      </c>
      <c r="N187" s="126">
        <f t="shared" si="36"/>
        <v>0</v>
      </c>
      <c r="O187" s="284">
        <f t="shared" si="33"/>
        <v>0</v>
      </c>
      <c r="P187" s="285"/>
    </row>
    <row r="188" spans="1:16" ht="48" hidden="1" x14ac:dyDescent="0.25">
      <c r="A188" s="77">
        <v>3310</v>
      </c>
      <c r="B188" s="78" t="s">
        <v>181</v>
      </c>
      <c r="C188" s="380">
        <f t="shared" si="26"/>
        <v>0</v>
      </c>
      <c r="D188" s="289"/>
      <c r="E188" s="111"/>
      <c r="F188" s="286">
        <f t="shared" si="30"/>
        <v>0</v>
      </c>
      <c r="G188" s="289"/>
      <c r="H188" s="290"/>
      <c r="I188" s="107">
        <f t="shared" si="31"/>
        <v>0</v>
      </c>
      <c r="J188" s="289">
        <v>0</v>
      </c>
      <c r="K188" s="290"/>
      <c r="L188" s="107">
        <f t="shared" si="32"/>
        <v>0</v>
      </c>
      <c r="M188" s="181"/>
      <c r="N188" s="111"/>
      <c r="O188" s="107">
        <f t="shared" si="33"/>
        <v>0</v>
      </c>
      <c r="P188" s="265"/>
    </row>
    <row r="189" spans="1:16" ht="60" hidden="1" x14ac:dyDescent="0.25">
      <c r="A189" s="32">
        <v>3320</v>
      </c>
      <c r="B189" s="52" t="s">
        <v>182</v>
      </c>
      <c r="C189" s="376">
        <f t="shared" si="26"/>
        <v>0</v>
      </c>
      <c r="D189" s="231"/>
      <c r="E189" s="55"/>
      <c r="F189" s="287">
        <f t="shared" si="30"/>
        <v>0</v>
      </c>
      <c r="G189" s="231"/>
      <c r="H189" s="232"/>
      <c r="I189" s="114">
        <f t="shared" si="31"/>
        <v>0</v>
      </c>
      <c r="J189" s="231">
        <v>0</v>
      </c>
      <c r="K189" s="232"/>
      <c r="L189" s="114">
        <f t="shared" si="32"/>
        <v>0</v>
      </c>
      <c r="M189" s="179"/>
      <c r="N189" s="55"/>
      <c r="O189" s="114">
        <f t="shared" si="33"/>
        <v>0</v>
      </c>
      <c r="P189" s="208"/>
    </row>
    <row r="190" spans="1:16" hidden="1" x14ac:dyDescent="0.25">
      <c r="A190" s="128">
        <v>4000</v>
      </c>
      <c r="B190" s="99" t="s">
        <v>183</v>
      </c>
      <c r="C190" s="385">
        <f t="shared" si="26"/>
        <v>0</v>
      </c>
      <c r="D190" s="280">
        <f>SUM(D191,D194)</f>
        <v>0</v>
      </c>
      <c r="E190" s="101">
        <f>SUM(E191,E194)</f>
        <v>0</v>
      </c>
      <c r="F190" s="281">
        <f t="shared" si="30"/>
        <v>0</v>
      </c>
      <c r="G190" s="280">
        <f>SUM(G191,G194)</f>
        <v>0</v>
      </c>
      <c r="H190" s="282">
        <f>SUM(H191,H194)</f>
        <v>0</v>
      </c>
      <c r="I190" s="102">
        <f t="shared" si="31"/>
        <v>0</v>
      </c>
      <c r="J190" s="280">
        <f>SUM(J191,J194)</f>
        <v>0</v>
      </c>
      <c r="K190" s="282">
        <f>SUM(K191,K194)</f>
        <v>0</v>
      </c>
      <c r="L190" s="102">
        <f t="shared" si="32"/>
        <v>0</v>
      </c>
      <c r="M190" s="133">
        <f>SUM(M191,M194)</f>
        <v>0</v>
      </c>
      <c r="N190" s="101">
        <f>SUM(N191,N194)</f>
        <v>0</v>
      </c>
      <c r="O190" s="102">
        <f t="shared" si="33"/>
        <v>0</v>
      </c>
      <c r="P190" s="366"/>
    </row>
    <row r="191" spans="1:16" ht="24" hidden="1" x14ac:dyDescent="0.25">
      <c r="A191" s="129">
        <v>4200</v>
      </c>
      <c r="B191" s="103" t="s">
        <v>184</v>
      </c>
      <c r="C191" s="375">
        <f t="shared" si="26"/>
        <v>0</v>
      </c>
      <c r="D191" s="227">
        <f>SUM(D192,D193)</f>
        <v>0</v>
      </c>
      <c r="E191" s="50">
        <f>SUM(E192,E193)</f>
        <v>0</v>
      </c>
      <c r="F191" s="283">
        <f t="shared" si="30"/>
        <v>0</v>
      </c>
      <c r="G191" s="227">
        <f>SUM(G192,G193)</f>
        <v>0</v>
      </c>
      <c r="H191" s="104">
        <f>SUM(H192,H193)</f>
        <v>0</v>
      </c>
      <c r="I191" s="112">
        <f t="shared" si="31"/>
        <v>0</v>
      </c>
      <c r="J191" s="227">
        <f>SUM(J192,J193)</f>
        <v>0</v>
      </c>
      <c r="K191" s="104">
        <f>SUM(K192,K193)</f>
        <v>0</v>
      </c>
      <c r="L191" s="112">
        <f t="shared" si="32"/>
        <v>0</v>
      </c>
      <c r="M191" s="119">
        <f>SUM(M192,M193)</f>
        <v>0</v>
      </c>
      <c r="N191" s="50">
        <f>SUM(N192,N193)</f>
        <v>0</v>
      </c>
      <c r="O191" s="112">
        <f t="shared" si="33"/>
        <v>0</v>
      </c>
      <c r="P191" s="225"/>
    </row>
    <row r="192" spans="1:16" ht="36" hidden="1" x14ac:dyDescent="0.25">
      <c r="A192" s="164">
        <v>4240</v>
      </c>
      <c r="B192" s="52" t="s">
        <v>185</v>
      </c>
      <c r="C192" s="376">
        <f t="shared" si="26"/>
        <v>0</v>
      </c>
      <c r="D192" s="231"/>
      <c r="E192" s="55"/>
      <c r="F192" s="287">
        <f t="shared" si="30"/>
        <v>0</v>
      </c>
      <c r="G192" s="231"/>
      <c r="H192" s="232"/>
      <c r="I192" s="114">
        <f t="shared" si="31"/>
        <v>0</v>
      </c>
      <c r="J192" s="231">
        <v>0</v>
      </c>
      <c r="K192" s="232"/>
      <c r="L192" s="114">
        <f t="shared" si="32"/>
        <v>0</v>
      </c>
      <c r="M192" s="179"/>
      <c r="N192" s="55"/>
      <c r="O192" s="114">
        <f t="shared" si="33"/>
        <v>0</v>
      </c>
      <c r="P192" s="208"/>
    </row>
    <row r="193" spans="1:16" ht="24" hidden="1" x14ac:dyDescent="0.25">
      <c r="A193" s="108">
        <v>4250</v>
      </c>
      <c r="B193" s="57" t="s">
        <v>186</v>
      </c>
      <c r="C193" s="311">
        <f t="shared" si="26"/>
        <v>0</v>
      </c>
      <c r="D193" s="237"/>
      <c r="E193" s="60"/>
      <c r="F193" s="145">
        <f t="shared" si="30"/>
        <v>0</v>
      </c>
      <c r="G193" s="237"/>
      <c r="H193" s="238"/>
      <c r="I193" s="110">
        <f t="shared" si="31"/>
        <v>0</v>
      </c>
      <c r="J193" s="237">
        <v>0</v>
      </c>
      <c r="K193" s="238"/>
      <c r="L193" s="110">
        <f t="shared" si="32"/>
        <v>0</v>
      </c>
      <c r="M193" s="121"/>
      <c r="N193" s="60"/>
      <c r="O193" s="110">
        <f t="shared" si="33"/>
        <v>0</v>
      </c>
      <c r="P193" s="213"/>
    </row>
    <row r="194" spans="1:16" hidden="1" x14ac:dyDescent="0.25">
      <c r="A194" s="44">
        <v>4300</v>
      </c>
      <c r="B194" s="103" t="s">
        <v>187</v>
      </c>
      <c r="C194" s="375">
        <f t="shared" si="26"/>
        <v>0</v>
      </c>
      <c r="D194" s="227">
        <f>SUM(D195)</f>
        <v>0</v>
      </c>
      <c r="E194" s="50">
        <f>SUM(E195)</f>
        <v>0</v>
      </c>
      <c r="F194" s="283">
        <f t="shared" si="30"/>
        <v>0</v>
      </c>
      <c r="G194" s="227">
        <f>SUM(G195)</f>
        <v>0</v>
      </c>
      <c r="H194" s="104">
        <f>SUM(H195)</f>
        <v>0</v>
      </c>
      <c r="I194" s="112">
        <f t="shared" si="31"/>
        <v>0</v>
      </c>
      <c r="J194" s="227">
        <f>SUM(J195)</f>
        <v>0</v>
      </c>
      <c r="K194" s="104">
        <f>SUM(K195)</f>
        <v>0</v>
      </c>
      <c r="L194" s="112">
        <f t="shared" si="32"/>
        <v>0</v>
      </c>
      <c r="M194" s="119">
        <f>SUM(M195)</f>
        <v>0</v>
      </c>
      <c r="N194" s="50">
        <f>SUM(N195)</f>
        <v>0</v>
      </c>
      <c r="O194" s="112">
        <f t="shared" si="33"/>
        <v>0</v>
      </c>
      <c r="P194" s="225"/>
    </row>
    <row r="195" spans="1:16" ht="24" hidden="1" x14ac:dyDescent="0.25">
      <c r="A195" s="164">
        <v>4310</v>
      </c>
      <c r="B195" s="52" t="s">
        <v>188</v>
      </c>
      <c r="C195" s="376">
        <f t="shared" si="26"/>
        <v>0</v>
      </c>
      <c r="D195" s="291">
        <f>SUM(D196:D196)</f>
        <v>0</v>
      </c>
      <c r="E195" s="113">
        <f>SUM(E196:E196)</f>
        <v>0</v>
      </c>
      <c r="F195" s="287">
        <f t="shared" si="30"/>
        <v>0</v>
      </c>
      <c r="G195" s="291">
        <f>SUM(G196:G196)</f>
        <v>0</v>
      </c>
      <c r="H195" s="292">
        <f>SUM(H196:H196)</f>
        <v>0</v>
      </c>
      <c r="I195" s="114">
        <f t="shared" si="31"/>
        <v>0</v>
      </c>
      <c r="J195" s="291">
        <f>SUM(J196:J196)</f>
        <v>0</v>
      </c>
      <c r="K195" s="292">
        <f>SUM(K196:K196)</f>
        <v>0</v>
      </c>
      <c r="L195" s="114">
        <f t="shared" si="32"/>
        <v>0</v>
      </c>
      <c r="M195" s="135">
        <f>SUM(M196:M196)</f>
        <v>0</v>
      </c>
      <c r="N195" s="113">
        <f>SUM(N196:N196)</f>
        <v>0</v>
      </c>
      <c r="O195" s="114">
        <f t="shared" si="33"/>
        <v>0</v>
      </c>
      <c r="P195" s="208"/>
    </row>
    <row r="196" spans="1:16" ht="36" hidden="1" x14ac:dyDescent="0.25">
      <c r="A196" s="36">
        <v>4311</v>
      </c>
      <c r="B196" s="57" t="s">
        <v>189</v>
      </c>
      <c r="C196" s="311">
        <f t="shared" si="26"/>
        <v>0</v>
      </c>
      <c r="D196" s="237"/>
      <c r="E196" s="60"/>
      <c r="F196" s="145">
        <f t="shared" si="30"/>
        <v>0</v>
      </c>
      <c r="G196" s="237"/>
      <c r="H196" s="238"/>
      <c r="I196" s="110">
        <f t="shared" si="31"/>
        <v>0</v>
      </c>
      <c r="J196" s="237">
        <v>0</v>
      </c>
      <c r="K196" s="238"/>
      <c r="L196" s="110">
        <f t="shared" si="32"/>
        <v>0</v>
      </c>
      <c r="M196" s="121"/>
      <c r="N196" s="60"/>
      <c r="O196" s="110">
        <f t="shared" si="33"/>
        <v>0</v>
      </c>
      <c r="P196" s="213"/>
    </row>
    <row r="197" spans="1:16" s="20" customFormat="1" ht="24" hidden="1" x14ac:dyDescent="0.25">
      <c r="A197" s="130"/>
      <c r="B197" s="17" t="s">
        <v>190</v>
      </c>
      <c r="C197" s="384">
        <f t="shared" si="26"/>
        <v>0</v>
      </c>
      <c r="D197" s="276">
        <f>SUM(D198,D233,D271)</f>
        <v>0</v>
      </c>
      <c r="E197" s="97">
        <f>SUM(E198,E233,E271)</f>
        <v>0</v>
      </c>
      <c r="F197" s="277">
        <f t="shared" si="30"/>
        <v>0</v>
      </c>
      <c r="G197" s="276">
        <f>SUM(G198,G233,G271)</f>
        <v>0</v>
      </c>
      <c r="H197" s="278">
        <f>SUM(H198,H233,H271)</f>
        <v>0</v>
      </c>
      <c r="I197" s="98">
        <f t="shared" si="31"/>
        <v>0</v>
      </c>
      <c r="J197" s="276">
        <f>SUM(J198,J233,J271)</f>
        <v>0</v>
      </c>
      <c r="K197" s="278">
        <f>SUM(K198,K233,K271)</f>
        <v>0</v>
      </c>
      <c r="L197" s="98">
        <f t="shared" si="32"/>
        <v>0</v>
      </c>
      <c r="M197" s="307">
        <f>SUM(M198,M233,M271)</f>
        <v>0</v>
      </c>
      <c r="N197" s="308">
        <f>SUM(N198,N233,N271)</f>
        <v>0</v>
      </c>
      <c r="O197" s="309">
        <f t="shared" si="33"/>
        <v>0</v>
      </c>
      <c r="P197" s="310"/>
    </row>
    <row r="198" spans="1:16" hidden="1" x14ac:dyDescent="0.25">
      <c r="A198" s="99">
        <v>5000</v>
      </c>
      <c r="B198" s="99" t="s">
        <v>191</v>
      </c>
      <c r="C198" s="385">
        <f>F198+I198+L198+O198</f>
        <v>0</v>
      </c>
      <c r="D198" s="280">
        <f>D199+D207</f>
        <v>0</v>
      </c>
      <c r="E198" s="101">
        <f>E199+E207</f>
        <v>0</v>
      </c>
      <c r="F198" s="281">
        <f t="shared" si="30"/>
        <v>0</v>
      </c>
      <c r="G198" s="280">
        <f>G199+G207</f>
        <v>0</v>
      </c>
      <c r="H198" s="282">
        <f>H199+H207</f>
        <v>0</v>
      </c>
      <c r="I198" s="102">
        <f t="shared" si="31"/>
        <v>0</v>
      </c>
      <c r="J198" s="280">
        <f>J199+J207</f>
        <v>0</v>
      </c>
      <c r="K198" s="282">
        <f>K199+K207</f>
        <v>0</v>
      </c>
      <c r="L198" s="102">
        <f t="shared" si="32"/>
        <v>0</v>
      </c>
      <c r="M198" s="133">
        <f>M199+M207</f>
        <v>0</v>
      </c>
      <c r="N198" s="101">
        <f>N199+N207</f>
        <v>0</v>
      </c>
      <c r="O198" s="102">
        <f t="shared" si="33"/>
        <v>0</v>
      </c>
      <c r="P198" s="366"/>
    </row>
    <row r="199" spans="1:16" hidden="1" x14ac:dyDescent="0.25">
      <c r="A199" s="44">
        <v>5100</v>
      </c>
      <c r="B199" s="103" t="s">
        <v>192</v>
      </c>
      <c r="C199" s="375">
        <f t="shared" si="26"/>
        <v>0</v>
      </c>
      <c r="D199" s="227">
        <f>D200+D201+D204+D205+D206</f>
        <v>0</v>
      </c>
      <c r="E199" s="50">
        <f>E200+E201+E204+E205+E206</f>
        <v>0</v>
      </c>
      <c r="F199" s="283">
        <f t="shared" si="30"/>
        <v>0</v>
      </c>
      <c r="G199" s="227">
        <f>G200+G201+G204+G205+G206</f>
        <v>0</v>
      </c>
      <c r="H199" s="104">
        <f>H200+H201+H204+H205+H206</f>
        <v>0</v>
      </c>
      <c r="I199" s="112">
        <f t="shared" si="31"/>
        <v>0</v>
      </c>
      <c r="J199" s="227">
        <f>J200+J201+J204+J205+J206</f>
        <v>0</v>
      </c>
      <c r="K199" s="104">
        <f>K200+K201+K204+K205+K206</f>
        <v>0</v>
      </c>
      <c r="L199" s="112">
        <f t="shared" si="32"/>
        <v>0</v>
      </c>
      <c r="M199" s="119">
        <f>M200+M201+M204+M205+M206</f>
        <v>0</v>
      </c>
      <c r="N199" s="50">
        <f>N200+N201+N204+N205+N206</f>
        <v>0</v>
      </c>
      <c r="O199" s="112">
        <f t="shared" si="33"/>
        <v>0</v>
      </c>
      <c r="P199" s="225"/>
    </row>
    <row r="200" spans="1:16" hidden="1" x14ac:dyDescent="0.25">
      <c r="A200" s="164">
        <v>5110</v>
      </c>
      <c r="B200" s="52" t="s">
        <v>193</v>
      </c>
      <c r="C200" s="376">
        <f t="shared" si="26"/>
        <v>0</v>
      </c>
      <c r="D200" s="231"/>
      <c r="E200" s="55"/>
      <c r="F200" s="287">
        <f t="shared" si="30"/>
        <v>0</v>
      </c>
      <c r="G200" s="231"/>
      <c r="H200" s="232"/>
      <c r="I200" s="114">
        <f t="shared" si="31"/>
        <v>0</v>
      </c>
      <c r="J200" s="231">
        <v>0</v>
      </c>
      <c r="K200" s="232"/>
      <c r="L200" s="114">
        <f t="shared" si="32"/>
        <v>0</v>
      </c>
      <c r="M200" s="179"/>
      <c r="N200" s="55"/>
      <c r="O200" s="114">
        <f t="shared" si="33"/>
        <v>0</v>
      </c>
      <c r="P200" s="208"/>
    </row>
    <row r="201" spans="1:16" ht="24" hidden="1" x14ac:dyDescent="0.25">
      <c r="A201" s="108">
        <v>5120</v>
      </c>
      <c r="B201" s="57" t="s">
        <v>194</v>
      </c>
      <c r="C201" s="311">
        <f t="shared" si="26"/>
        <v>0</v>
      </c>
      <c r="D201" s="288">
        <f>D202+D203</f>
        <v>0</v>
      </c>
      <c r="E201" s="109">
        <f>E202+E203</f>
        <v>0</v>
      </c>
      <c r="F201" s="145">
        <f t="shared" si="30"/>
        <v>0</v>
      </c>
      <c r="G201" s="288">
        <f>G202+G203</f>
        <v>0</v>
      </c>
      <c r="H201" s="115">
        <f>H202+H203</f>
        <v>0</v>
      </c>
      <c r="I201" s="110">
        <f t="shared" si="31"/>
        <v>0</v>
      </c>
      <c r="J201" s="288">
        <f>J202+J203</f>
        <v>0</v>
      </c>
      <c r="K201" s="115">
        <f>K202+K203</f>
        <v>0</v>
      </c>
      <c r="L201" s="110">
        <f t="shared" si="32"/>
        <v>0</v>
      </c>
      <c r="M201" s="131">
        <f>M202+M203</f>
        <v>0</v>
      </c>
      <c r="N201" s="109">
        <f>N202+N203</f>
        <v>0</v>
      </c>
      <c r="O201" s="110">
        <f t="shared" si="33"/>
        <v>0</v>
      </c>
      <c r="P201" s="213"/>
    </row>
    <row r="202" spans="1:16" hidden="1" x14ac:dyDescent="0.25">
      <c r="A202" s="36">
        <v>5121</v>
      </c>
      <c r="B202" s="57" t="s">
        <v>195</v>
      </c>
      <c r="C202" s="311">
        <f t="shared" si="26"/>
        <v>0</v>
      </c>
      <c r="D202" s="237"/>
      <c r="E202" s="60"/>
      <c r="F202" s="145">
        <f t="shared" si="30"/>
        <v>0</v>
      </c>
      <c r="G202" s="237"/>
      <c r="H202" s="238"/>
      <c r="I202" s="110">
        <f t="shared" si="31"/>
        <v>0</v>
      </c>
      <c r="J202" s="237">
        <v>0</v>
      </c>
      <c r="K202" s="238"/>
      <c r="L202" s="110">
        <f t="shared" si="32"/>
        <v>0</v>
      </c>
      <c r="M202" s="121"/>
      <c r="N202" s="60"/>
      <c r="O202" s="110">
        <f t="shared" si="33"/>
        <v>0</v>
      </c>
      <c r="P202" s="213"/>
    </row>
    <row r="203" spans="1:16" ht="24" hidden="1" x14ac:dyDescent="0.25">
      <c r="A203" s="36">
        <v>5129</v>
      </c>
      <c r="B203" s="57" t="s">
        <v>196</v>
      </c>
      <c r="C203" s="311">
        <f t="shared" si="26"/>
        <v>0</v>
      </c>
      <c r="D203" s="237"/>
      <c r="E203" s="60"/>
      <c r="F203" s="145">
        <f t="shared" si="30"/>
        <v>0</v>
      </c>
      <c r="G203" s="237"/>
      <c r="H203" s="238"/>
      <c r="I203" s="110">
        <f t="shared" si="31"/>
        <v>0</v>
      </c>
      <c r="J203" s="237">
        <v>0</v>
      </c>
      <c r="K203" s="238"/>
      <c r="L203" s="110">
        <f t="shared" si="32"/>
        <v>0</v>
      </c>
      <c r="M203" s="121"/>
      <c r="N203" s="60"/>
      <c r="O203" s="110">
        <f t="shared" si="33"/>
        <v>0</v>
      </c>
      <c r="P203" s="213"/>
    </row>
    <row r="204" spans="1:16" hidden="1" x14ac:dyDescent="0.25">
      <c r="A204" s="108">
        <v>5130</v>
      </c>
      <c r="B204" s="57" t="s">
        <v>197</v>
      </c>
      <c r="C204" s="311">
        <f t="shared" si="26"/>
        <v>0</v>
      </c>
      <c r="D204" s="237"/>
      <c r="E204" s="60"/>
      <c r="F204" s="145">
        <f t="shared" si="30"/>
        <v>0</v>
      </c>
      <c r="G204" s="237"/>
      <c r="H204" s="238"/>
      <c r="I204" s="110">
        <f t="shared" si="31"/>
        <v>0</v>
      </c>
      <c r="J204" s="237">
        <v>0</v>
      </c>
      <c r="K204" s="238"/>
      <c r="L204" s="110">
        <f t="shared" si="32"/>
        <v>0</v>
      </c>
      <c r="M204" s="121"/>
      <c r="N204" s="60"/>
      <c r="O204" s="110">
        <f t="shared" si="33"/>
        <v>0</v>
      </c>
      <c r="P204" s="213"/>
    </row>
    <row r="205" spans="1:16" hidden="1" x14ac:dyDescent="0.25">
      <c r="A205" s="108">
        <v>5140</v>
      </c>
      <c r="B205" s="57" t="s">
        <v>198</v>
      </c>
      <c r="C205" s="311">
        <f t="shared" si="26"/>
        <v>0</v>
      </c>
      <c r="D205" s="237"/>
      <c r="E205" s="60"/>
      <c r="F205" s="145">
        <f t="shared" si="30"/>
        <v>0</v>
      </c>
      <c r="G205" s="237"/>
      <c r="H205" s="238"/>
      <c r="I205" s="110">
        <f t="shared" si="31"/>
        <v>0</v>
      </c>
      <c r="J205" s="237">
        <v>0</v>
      </c>
      <c r="K205" s="238"/>
      <c r="L205" s="110">
        <f t="shared" si="32"/>
        <v>0</v>
      </c>
      <c r="M205" s="121"/>
      <c r="N205" s="60"/>
      <c r="O205" s="110">
        <f t="shared" si="33"/>
        <v>0</v>
      </c>
      <c r="P205" s="213"/>
    </row>
    <row r="206" spans="1:16" ht="24" hidden="1" x14ac:dyDescent="0.25">
      <c r="A206" s="108">
        <v>5170</v>
      </c>
      <c r="B206" s="57" t="s">
        <v>199</v>
      </c>
      <c r="C206" s="311">
        <f t="shared" si="26"/>
        <v>0</v>
      </c>
      <c r="D206" s="237"/>
      <c r="E206" s="60"/>
      <c r="F206" s="145">
        <f t="shared" si="30"/>
        <v>0</v>
      </c>
      <c r="G206" s="237"/>
      <c r="H206" s="238"/>
      <c r="I206" s="110">
        <f t="shared" si="31"/>
        <v>0</v>
      </c>
      <c r="J206" s="237">
        <v>0</v>
      </c>
      <c r="K206" s="238"/>
      <c r="L206" s="110">
        <f t="shared" si="32"/>
        <v>0</v>
      </c>
      <c r="M206" s="121"/>
      <c r="N206" s="60"/>
      <c r="O206" s="110">
        <f t="shared" si="33"/>
        <v>0</v>
      </c>
      <c r="P206" s="213"/>
    </row>
    <row r="207" spans="1:16" hidden="1" x14ac:dyDescent="0.25">
      <c r="A207" s="44">
        <v>5200</v>
      </c>
      <c r="B207" s="103" t="s">
        <v>200</v>
      </c>
      <c r="C207" s="375">
        <f t="shared" si="26"/>
        <v>0</v>
      </c>
      <c r="D207" s="227">
        <f>D208+D218+D219+D228+D229+D230+D232</f>
        <v>0</v>
      </c>
      <c r="E207" s="50">
        <f>E208+E218+E219+E228+E229+E230+E232</f>
        <v>0</v>
      </c>
      <c r="F207" s="283">
        <f t="shared" si="30"/>
        <v>0</v>
      </c>
      <c r="G207" s="227">
        <f>G208+G218+G219+G228+G229+G230+G232</f>
        <v>0</v>
      </c>
      <c r="H207" s="104">
        <f>H208+H218+H219+H228+H229+H230+H232</f>
        <v>0</v>
      </c>
      <c r="I207" s="112">
        <f t="shared" si="31"/>
        <v>0</v>
      </c>
      <c r="J207" s="227">
        <f>J208+J218+J219+J228+J229+J230+J232</f>
        <v>0</v>
      </c>
      <c r="K207" s="104">
        <f>K208+K218+K219+K228+K229+K230+K232</f>
        <v>0</v>
      </c>
      <c r="L207" s="112">
        <f t="shared" si="32"/>
        <v>0</v>
      </c>
      <c r="M207" s="119">
        <f>M208+M218+M219+M228+M229+M230+M232</f>
        <v>0</v>
      </c>
      <c r="N207" s="50">
        <f>N208+N218+N219+N228+N229+N230+N232</f>
        <v>0</v>
      </c>
      <c r="O207" s="112">
        <f t="shared" si="33"/>
        <v>0</v>
      </c>
      <c r="P207" s="225"/>
    </row>
    <row r="208" spans="1:16" hidden="1" x14ac:dyDescent="0.25">
      <c r="A208" s="105">
        <v>5210</v>
      </c>
      <c r="B208" s="78" t="s">
        <v>201</v>
      </c>
      <c r="C208" s="380">
        <f t="shared" si="26"/>
        <v>0</v>
      </c>
      <c r="D208" s="127">
        <f>SUM(D209:D217)</f>
        <v>0</v>
      </c>
      <c r="E208" s="106">
        <f>SUM(E209:E217)</f>
        <v>0</v>
      </c>
      <c r="F208" s="286">
        <f t="shared" si="30"/>
        <v>0</v>
      </c>
      <c r="G208" s="127">
        <f>SUM(G209:G217)</f>
        <v>0</v>
      </c>
      <c r="H208" s="172">
        <f>SUM(H209:H217)</f>
        <v>0</v>
      </c>
      <c r="I208" s="107">
        <f t="shared" si="31"/>
        <v>0</v>
      </c>
      <c r="J208" s="127">
        <f>SUM(J209:J217)</f>
        <v>0</v>
      </c>
      <c r="K208" s="172">
        <f>SUM(K209:K217)</f>
        <v>0</v>
      </c>
      <c r="L208" s="107">
        <f t="shared" si="32"/>
        <v>0</v>
      </c>
      <c r="M208" s="132">
        <f>SUM(M209:M217)</f>
        <v>0</v>
      </c>
      <c r="N208" s="106">
        <f>SUM(N209:N217)</f>
        <v>0</v>
      </c>
      <c r="O208" s="107">
        <f t="shared" si="33"/>
        <v>0</v>
      </c>
      <c r="P208" s="265"/>
    </row>
    <row r="209" spans="1:16" hidden="1" x14ac:dyDescent="0.25">
      <c r="A209" s="32">
        <v>5211</v>
      </c>
      <c r="B209" s="52" t="s">
        <v>202</v>
      </c>
      <c r="C209" s="311">
        <f t="shared" si="26"/>
        <v>0</v>
      </c>
      <c r="D209" s="231"/>
      <c r="E209" s="55"/>
      <c r="F209" s="287">
        <f t="shared" si="30"/>
        <v>0</v>
      </c>
      <c r="G209" s="231"/>
      <c r="H209" s="232"/>
      <c r="I209" s="114">
        <f t="shared" si="31"/>
        <v>0</v>
      </c>
      <c r="J209" s="231">
        <v>0</v>
      </c>
      <c r="K209" s="232"/>
      <c r="L209" s="114">
        <f t="shared" si="32"/>
        <v>0</v>
      </c>
      <c r="M209" s="179"/>
      <c r="N209" s="55"/>
      <c r="O209" s="114">
        <f t="shared" si="33"/>
        <v>0</v>
      </c>
      <c r="P209" s="208"/>
    </row>
    <row r="210" spans="1:16" hidden="1" x14ac:dyDescent="0.25">
      <c r="A210" s="36">
        <v>5212</v>
      </c>
      <c r="B210" s="57" t="s">
        <v>203</v>
      </c>
      <c r="C210" s="311">
        <f t="shared" si="26"/>
        <v>0</v>
      </c>
      <c r="D210" s="237"/>
      <c r="E210" s="60"/>
      <c r="F210" s="145">
        <f t="shared" si="30"/>
        <v>0</v>
      </c>
      <c r="G210" s="237"/>
      <c r="H210" s="238"/>
      <c r="I210" s="110">
        <f t="shared" si="31"/>
        <v>0</v>
      </c>
      <c r="J210" s="237">
        <v>0</v>
      </c>
      <c r="K210" s="238"/>
      <c r="L210" s="110">
        <f t="shared" si="32"/>
        <v>0</v>
      </c>
      <c r="M210" s="121"/>
      <c r="N210" s="60"/>
      <c r="O210" s="110">
        <f t="shared" si="33"/>
        <v>0</v>
      </c>
      <c r="P210" s="213"/>
    </row>
    <row r="211" spans="1:16" hidden="1" x14ac:dyDescent="0.25">
      <c r="A211" s="36">
        <v>5213</v>
      </c>
      <c r="B211" s="57" t="s">
        <v>204</v>
      </c>
      <c r="C211" s="311">
        <f t="shared" si="26"/>
        <v>0</v>
      </c>
      <c r="D211" s="237"/>
      <c r="E211" s="60"/>
      <c r="F211" s="145">
        <f t="shared" si="30"/>
        <v>0</v>
      </c>
      <c r="G211" s="237"/>
      <c r="H211" s="238"/>
      <c r="I211" s="110">
        <f t="shared" si="31"/>
        <v>0</v>
      </c>
      <c r="J211" s="237">
        <v>0</v>
      </c>
      <c r="K211" s="238"/>
      <c r="L211" s="110">
        <f t="shared" si="32"/>
        <v>0</v>
      </c>
      <c r="M211" s="121"/>
      <c r="N211" s="60"/>
      <c r="O211" s="110">
        <f t="shared" si="33"/>
        <v>0</v>
      </c>
      <c r="P211" s="213"/>
    </row>
    <row r="212" spans="1:16" hidden="1" x14ac:dyDescent="0.25">
      <c r="A212" s="36">
        <v>5214</v>
      </c>
      <c r="B212" s="57" t="s">
        <v>205</v>
      </c>
      <c r="C212" s="311">
        <f t="shared" si="26"/>
        <v>0</v>
      </c>
      <c r="D212" s="237"/>
      <c r="E212" s="60"/>
      <c r="F212" s="145">
        <f t="shared" si="30"/>
        <v>0</v>
      </c>
      <c r="G212" s="237"/>
      <c r="H212" s="238"/>
      <c r="I212" s="110">
        <f t="shared" si="31"/>
        <v>0</v>
      </c>
      <c r="J212" s="237">
        <v>0</v>
      </c>
      <c r="K212" s="238"/>
      <c r="L212" s="110">
        <f t="shared" si="32"/>
        <v>0</v>
      </c>
      <c r="M212" s="121"/>
      <c r="N212" s="60"/>
      <c r="O212" s="110">
        <f t="shared" si="33"/>
        <v>0</v>
      </c>
      <c r="P212" s="213"/>
    </row>
    <row r="213" spans="1:16" hidden="1" x14ac:dyDescent="0.25">
      <c r="A213" s="36">
        <v>5215</v>
      </c>
      <c r="B213" s="57" t="s">
        <v>206</v>
      </c>
      <c r="C213" s="311">
        <f t="shared" si="26"/>
        <v>0</v>
      </c>
      <c r="D213" s="237"/>
      <c r="E213" s="60"/>
      <c r="F213" s="145">
        <f t="shared" si="30"/>
        <v>0</v>
      </c>
      <c r="G213" s="237"/>
      <c r="H213" s="238"/>
      <c r="I213" s="110">
        <f t="shared" si="31"/>
        <v>0</v>
      </c>
      <c r="J213" s="237">
        <v>0</v>
      </c>
      <c r="K213" s="238"/>
      <c r="L213" s="110">
        <f t="shared" si="32"/>
        <v>0</v>
      </c>
      <c r="M213" s="121"/>
      <c r="N213" s="60"/>
      <c r="O213" s="110">
        <f t="shared" si="33"/>
        <v>0</v>
      </c>
      <c r="P213" s="213"/>
    </row>
    <row r="214" spans="1:16" ht="24" hidden="1" x14ac:dyDescent="0.25">
      <c r="A214" s="36">
        <v>5216</v>
      </c>
      <c r="B214" s="57" t="s">
        <v>207</v>
      </c>
      <c r="C214" s="311">
        <f t="shared" si="26"/>
        <v>0</v>
      </c>
      <c r="D214" s="237"/>
      <c r="E214" s="60"/>
      <c r="F214" s="145">
        <f t="shared" si="30"/>
        <v>0</v>
      </c>
      <c r="G214" s="237"/>
      <c r="H214" s="238"/>
      <c r="I214" s="110">
        <f t="shared" si="31"/>
        <v>0</v>
      </c>
      <c r="J214" s="237">
        <v>0</v>
      </c>
      <c r="K214" s="238"/>
      <c r="L214" s="110">
        <f t="shared" si="32"/>
        <v>0</v>
      </c>
      <c r="M214" s="121"/>
      <c r="N214" s="60"/>
      <c r="O214" s="110">
        <f t="shared" si="33"/>
        <v>0</v>
      </c>
      <c r="P214" s="213"/>
    </row>
    <row r="215" spans="1:16" hidden="1" x14ac:dyDescent="0.25">
      <c r="A215" s="36">
        <v>5217</v>
      </c>
      <c r="B215" s="57" t="s">
        <v>208</v>
      </c>
      <c r="C215" s="311">
        <f t="shared" si="26"/>
        <v>0</v>
      </c>
      <c r="D215" s="237"/>
      <c r="E215" s="60"/>
      <c r="F215" s="145">
        <f t="shared" si="30"/>
        <v>0</v>
      </c>
      <c r="G215" s="237"/>
      <c r="H215" s="238"/>
      <c r="I215" s="110">
        <f t="shared" si="31"/>
        <v>0</v>
      </c>
      <c r="J215" s="237">
        <v>0</v>
      </c>
      <c r="K215" s="238"/>
      <c r="L215" s="110">
        <f t="shared" si="32"/>
        <v>0</v>
      </c>
      <c r="M215" s="121"/>
      <c r="N215" s="60"/>
      <c r="O215" s="110">
        <f t="shared" si="33"/>
        <v>0</v>
      </c>
      <c r="P215" s="213"/>
    </row>
    <row r="216" spans="1:16" hidden="1" x14ac:dyDescent="0.25">
      <c r="A216" s="36">
        <v>5218</v>
      </c>
      <c r="B216" s="57" t="s">
        <v>209</v>
      </c>
      <c r="C216" s="311">
        <f t="shared" si="26"/>
        <v>0</v>
      </c>
      <c r="D216" s="237"/>
      <c r="E216" s="60"/>
      <c r="F216" s="145">
        <f t="shared" si="30"/>
        <v>0</v>
      </c>
      <c r="G216" s="237"/>
      <c r="H216" s="238"/>
      <c r="I216" s="110">
        <f t="shared" si="31"/>
        <v>0</v>
      </c>
      <c r="J216" s="237">
        <v>0</v>
      </c>
      <c r="K216" s="238"/>
      <c r="L216" s="110">
        <f t="shared" si="32"/>
        <v>0</v>
      </c>
      <c r="M216" s="121"/>
      <c r="N216" s="60"/>
      <c r="O216" s="110">
        <f t="shared" si="33"/>
        <v>0</v>
      </c>
      <c r="P216" s="213"/>
    </row>
    <row r="217" spans="1:16" hidden="1" x14ac:dyDescent="0.25">
      <c r="A217" s="36">
        <v>5219</v>
      </c>
      <c r="B217" s="57" t="s">
        <v>210</v>
      </c>
      <c r="C217" s="311">
        <f t="shared" si="26"/>
        <v>0</v>
      </c>
      <c r="D217" s="237"/>
      <c r="E217" s="60"/>
      <c r="F217" s="145">
        <f t="shared" si="30"/>
        <v>0</v>
      </c>
      <c r="G217" s="237"/>
      <c r="H217" s="238"/>
      <c r="I217" s="110">
        <f t="shared" si="31"/>
        <v>0</v>
      </c>
      <c r="J217" s="237">
        <v>0</v>
      </c>
      <c r="K217" s="238"/>
      <c r="L217" s="110">
        <f t="shared" si="32"/>
        <v>0</v>
      </c>
      <c r="M217" s="121"/>
      <c r="N217" s="60"/>
      <c r="O217" s="110">
        <f t="shared" si="33"/>
        <v>0</v>
      </c>
      <c r="P217" s="213"/>
    </row>
    <row r="218" spans="1:16" hidden="1" x14ac:dyDescent="0.25">
      <c r="A218" s="108">
        <v>5220</v>
      </c>
      <c r="B218" s="57" t="s">
        <v>211</v>
      </c>
      <c r="C218" s="311">
        <f t="shared" si="26"/>
        <v>0</v>
      </c>
      <c r="D218" s="237"/>
      <c r="E218" s="60"/>
      <c r="F218" s="145">
        <f t="shared" si="30"/>
        <v>0</v>
      </c>
      <c r="G218" s="237"/>
      <c r="H218" s="238"/>
      <c r="I218" s="110">
        <f t="shared" si="31"/>
        <v>0</v>
      </c>
      <c r="J218" s="237">
        <v>0</v>
      </c>
      <c r="K218" s="238"/>
      <c r="L218" s="110">
        <f t="shared" si="32"/>
        <v>0</v>
      </c>
      <c r="M218" s="121"/>
      <c r="N218" s="60"/>
      <c r="O218" s="110">
        <f t="shared" si="33"/>
        <v>0</v>
      </c>
      <c r="P218" s="213"/>
    </row>
    <row r="219" spans="1:16" hidden="1" x14ac:dyDescent="0.25">
      <c r="A219" s="108">
        <v>5230</v>
      </c>
      <c r="B219" s="57" t="s">
        <v>212</v>
      </c>
      <c r="C219" s="311">
        <f t="shared" si="26"/>
        <v>0</v>
      </c>
      <c r="D219" s="288">
        <f>SUM(D220:D227)</f>
        <v>0</v>
      </c>
      <c r="E219" s="109">
        <f>SUM(E220:E227)</f>
        <v>0</v>
      </c>
      <c r="F219" s="145">
        <f t="shared" si="30"/>
        <v>0</v>
      </c>
      <c r="G219" s="288">
        <f>SUM(G220:G227)</f>
        <v>0</v>
      </c>
      <c r="H219" s="115">
        <f>SUM(H220:H227)</f>
        <v>0</v>
      </c>
      <c r="I219" s="110">
        <f t="shared" si="31"/>
        <v>0</v>
      </c>
      <c r="J219" s="288">
        <f>SUM(J220:J227)</f>
        <v>0</v>
      </c>
      <c r="K219" s="115">
        <f>SUM(K220:K227)</f>
        <v>0</v>
      </c>
      <c r="L219" s="110">
        <f t="shared" si="32"/>
        <v>0</v>
      </c>
      <c r="M219" s="131">
        <f>SUM(M220:M227)</f>
        <v>0</v>
      </c>
      <c r="N219" s="109">
        <f>SUM(N220:N227)</f>
        <v>0</v>
      </c>
      <c r="O219" s="110">
        <f t="shared" si="33"/>
        <v>0</v>
      </c>
      <c r="P219" s="213"/>
    </row>
    <row r="220" spans="1:16" hidden="1" x14ac:dyDescent="0.25">
      <c r="A220" s="36">
        <v>5231</v>
      </c>
      <c r="B220" s="57" t="s">
        <v>213</v>
      </c>
      <c r="C220" s="311">
        <f t="shared" si="26"/>
        <v>0</v>
      </c>
      <c r="D220" s="237"/>
      <c r="E220" s="60"/>
      <c r="F220" s="145">
        <f t="shared" si="30"/>
        <v>0</v>
      </c>
      <c r="G220" s="237"/>
      <c r="H220" s="238"/>
      <c r="I220" s="110">
        <f t="shared" si="31"/>
        <v>0</v>
      </c>
      <c r="J220" s="237">
        <v>0</v>
      </c>
      <c r="K220" s="238"/>
      <c r="L220" s="110">
        <f t="shared" si="32"/>
        <v>0</v>
      </c>
      <c r="M220" s="121"/>
      <c r="N220" s="60"/>
      <c r="O220" s="110">
        <f t="shared" si="33"/>
        <v>0</v>
      </c>
      <c r="P220" s="213"/>
    </row>
    <row r="221" spans="1:16" hidden="1" x14ac:dyDescent="0.25">
      <c r="A221" s="36">
        <v>5232</v>
      </c>
      <c r="B221" s="57" t="s">
        <v>214</v>
      </c>
      <c r="C221" s="311">
        <f t="shared" si="26"/>
        <v>0</v>
      </c>
      <c r="D221" s="237"/>
      <c r="E221" s="60"/>
      <c r="F221" s="145">
        <f t="shared" si="30"/>
        <v>0</v>
      </c>
      <c r="G221" s="237"/>
      <c r="H221" s="238"/>
      <c r="I221" s="110">
        <f t="shared" si="31"/>
        <v>0</v>
      </c>
      <c r="J221" s="237">
        <v>0</v>
      </c>
      <c r="K221" s="238"/>
      <c r="L221" s="110">
        <f t="shared" si="32"/>
        <v>0</v>
      </c>
      <c r="M221" s="121"/>
      <c r="N221" s="60"/>
      <c r="O221" s="110">
        <f t="shared" si="33"/>
        <v>0</v>
      </c>
      <c r="P221" s="213"/>
    </row>
    <row r="222" spans="1:16" hidden="1" x14ac:dyDescent="0.25">
      <c r="A222" s="36">
        <v>5233</v>
      </c>
      <c r="B222" s="57" t="s">
        <v>215</v>
      </c>
      <c r="C222" s="311">
        <f t="shared" si="26"/>
        <v>0</v>
      </c>
      <c r="D222" s="237"/>
      <c r="E222" s="60"/>
      <c r="F222" s="145">
        <f t="shared" si="30"/>
        <v>0</v>
      </c>
      <c r="G222" s="237"/>
      <c r="H222" s="238"/>
      <c r="I222" s="110">
        <f t="shared" si="31"/>
        <v>0</v>
      </c>
      <c r="J222" s="237">
        <v>0</v>
      </c>
      <c r="K222" s="238"/>
      <c r="L222" s="110">
        <f t="shared" si="32"/>
        <v>0</v>
      </c>
      <c r="M222" s="121"/>
      <c r="N222" s="60"/>
      <c r="O222" s="110">
        <f t="shared" si="33"/>
        <v>0</v>
      </c>
      <c r="P222" s="213"/>
    </row>
    <row r="223" spans="1:16" ht="24" hidden="1" x14ac:dyDescent="0.25">
      <c r="A223" s="36">
        <v>5234</v>
      </c>
      <c r="B223" s="57" t="s">
        <v>216</v>
      </c>
      <c r="C223" s="311">
        <f t="shared" si="26"/>
        <v>0</v>
      </c>
      <c r="D223" s="237"/>
      <c r="E223" s="60"/>
      <c r="F223" s="145">
        <f t="shared" si="30"/>
        <v>0</v>
      </c>
      <c r="G223" s="237"/>
      <c r="H223" s="238"/>
      <c r="I223" s="110">
        <f t="shared" si="31"/>
        <v>0</v>
      </c>
      <c r="J223" s="237">
        <v>0</v>
      </c>
      <c r="K223" s="238"/>
      <c r="L223" s="110">
        <f t="shared" si="32"/>
        <v>0</v>
      </c>
      <c r="M223" s="121"/>
      <c r="N223" s="60"/>
      <c r="O223" s="110">
        <f t="shared" si="33"/>
        <v>0</v>
      </c>
      <c r="P223" s="213"/>
    </row>
    <row r="224" spans="1:16" hidden="1" x14ac:dyDescent="0.25">
      <c r="A224" s="36">
        <v>5236</v>
      </c>
      <c r="B224" s="57" t="s">
        <v>217</v>
      </c>
      <c r="C224" s="311">
        <f t="shared" si="26"/>
        <v>0</v>
      </c>
      <c r="D224" s="237"/>
      <c r="E224" s="60"/>
      <c r="F224" s="145">
        <f t="shared" si="30"/>
        <v>0</v>
      </c>
      <c r="G224" s="237"/>
      <c r="H224" s="238"/>
      <c r="I224" s="110">
        <f t="shared" si="31"/>
        <v>0</v>
      </c>
      <c r="J224" s="237">
        <v>0</v>
      </c>
      <c r="K224" s="238"/>
      <c r="L224" s="110">
        <f t="shared" si="32"/>
        <v>0</v>
      </c>
      <c r="M224" s="121"/>
      <c r="N224" s="60"/>
      <c r="O224" s="110">
        <f t="shared" si="33"/>
        <v>0</v>
      </c>
      <c r="P224" s="213"/>
    </row>
    <row r="225" spans="1:16" hidden="1" x14ac:dyDescent="0.25">
      <c r="A225" s="36">
        <v>5237</v>
      </c>
      <c r="B225" s="57" t="s">
        <v>218</v>
      </c>
      <c r="C225" s="311">
        <f t="shared" si="26"/>
        <v>0</v>
      </c>
      <c r="D225" s="237"/>
      <c r="E225" s="60"/>
      <c r="F225" s="145">
        <f t="shared" si="30"/>
        <v>0</v>
      </c>
      <c r="G225" s="237"/>
      <c r="H225" s="238"/>
      <c r="I225" s="110">
        <f t="shared" si="31"/>
        <v>0</v>
      </c>
      <c r="J225" s="237">
        <v>0</v>
      </c>
      <c r="K225" s="238"/>
      <c r="L225" s="110">
        <f t="shared" si="32"/>
        <v>0</v>
      </c>
      <c r="M225" s="121"/>
      <c r="N225" s="60"/>
      <c r="O225" s="110">
        <f t="shared" si="33"/>
        <v>0</v>
      </c>
      <c r="P225" s="213"/>
    </row>
    <row r="226" spans="1:16" ht="24" hidden="1" x14ac:dyDescent="0.25">
      <c r="A226" s="36">
        <v>5238</v>
      </c>
      <c r="B226" s="57" t="s">
        <v>219</v>
      </c>
      <c r="C226" s="311">
        <f t="shared" si="26"/>
        <v>0</v>
      </c>
      <c r="D226" s="237"/>
      <c r="E226" s="60"/>
      <c r="F226" s="145">
        <f t="shared" si="30"/>
        <v>0</v>
      </c>
      <c r="G226" s="237"/>
      <c r="H226" s="238"/>
      <c r="I226" s="110">
        <f t="shared" si="31"/>
        <v>0</v>
      </c>
      <c r="J226" s="237">
        <v>0</v>
      </c>
      <c r="K226" s="238"/>
      <c r="L226" s="110">
        <f t="shared" si="32"/>
        <v>0</v>
      </c>
      <c r="M226" s="121"/>
      <c r="N226" s="60"/>
      <c r="O226" s="110">
        <f t="shared" si="33"/>
        <v>0</v>
      </c>
      <c r="P226" s="213"/>
    </row>
    <row r="227" spans="1:16" ht="24" hidden="1" x14ac:dyDescent="0.25">
      <c r="A227" s="36">
        <v>5239</v>
      </c>
      <c r="B227" s="57" t="s">
        <v>220</v>
      </c>
      <c r="C227" s="311">
        <f t="shared" si="26"/>
        <v>0</v>
      </c>
      <c r="D227" s="237"/>
      <c r="E227" s="60"/>
      <c r="F227" s="145">
        <f t="shared" si="30"/>
        <v>0</v>
      </c>
      <c r="G227" s="237"/>
      <c r="H227" s="238"/>
      <c r="I227" s="110">
        <f t="shared" si="31"/>
        <v>0</v>
      </c>
      <c r="J227" s="237">
        <v>0</v>
      </c>
      <c r="K227" s="238"/>
      <c r="L227" s="110">
        <f t="shared" si="32"/>
        <v>0</v>
      </c>
      <c r="M227" s="121"/>
      <c r="N227" s="60"/>
      <c r="O227" s="110">
        <f t="shared" si="33"/>
        <v>0</v>
      </c>
      <c r="P227" s="213"/>
    </row>
    <row r="228" spans="1:16" ht="24" hidden="1" x14ac:dyDescent="0.25">
      <c r="A228" s="108">
        <v>5240</v>
      </c>
      <c r="B228" s="57" t="s">
        <v>221</v>
      </c>
      <c r="C228" s="311">
        <f t="shared" si="26"/>
        <v>0</v>
      </c>
      <c r="D228" s="237"/>
      <c r="E228" s="60"/>
      <c r="F228" s="145">
        <f t="shared" si="30"/>
        <v>0</v>
      </c>
      <c r="G228" s="237"/>
      <c r="H228" s="238"/>
      <c r="I228" s="110">
        <f t="shared" si="31"/>
        <v>0</v>
      </c>
      <c r="J228" s="237">
        <v>0</v>
      </c>
      <c r="K228" s="238"/>
      <c r="L228" s="110">
        <f t="shared" si="32"/>
        <v>0</v>
      </c>
      <c r="M228" s="121"/>
      <c r="N228" s="60"/>
      <c r="O228" s="110">
        <f t="shared" si="33"/>
        <v>0</v>
      </c>
      <c r="P228" s="213"/>
    </row>
    <row r="229" spans="1:16" hidden="1" x14ac:dyDescent="0.25">
      <c r="A229" s="108">
        <v>5250</v>
      </c>
      <c r="B229" s="57" t="s">
        <v>222</v>
      </c>
      <c r="C229" s="311">
        <f t="shared" si="26"/>
        <v>0</v>
      </c>
      <c r="D229" s="237"/>
      <c r="E229" s="60"/>
      <c r="F229" s="145">
        <f t="shared" si="30"/>
        <v>0</v>
      </c>
      <c r="G229" s="237"/>
      <c r="H229" s="238"/>
      <c r="I229" s="110">
        <f t="shared" si="31"/>
        <v>0</v>
      </c>
      <c r="J229" s="237">
        <v>0</v>
      </c>
      <c r="K229" s="238"/>
      <c r="L229" s="110">
        <f t="shared" si="32"/>
        <v>0</v>
      </c>
      <c r="M229" s="121"/>
      <c r="N229" s="60"/>
      <c r="O229" s="110">
        <f t="shared" si="33"/>
        <v>0</v>
      </c>
      <c r="P229" s="213"/>
    </row>
    <row r="230" spans="1:16" hidden="1" x14ac:dyDescent="0.25">
      <c r="A230" s="108">
        <v>5260</v>
      </c>
      <c r="B230" s="57" t="s">
        <v>223</v>
      </c>
      <c r="C230" s="311">
        <f t="shared" si="26"/>
        <v>0</v>
      </c>
      <c r="D230" s="288">
        <f>SUM(D231)</f>
        <v>0</v>
      </c>
      <c r="E230" s="109">
        <f>SUM(E231)</f>
        <v>0</v>
      </c>
      <c r="F230" s="145">
        <f t="shared" si="30"/>
        <v>0</v>
      </c>
      <c r="G230" s="288">
        <f>SUM(G231)</f>
        <v>0</v>
      </c>
      <c r="H230" s="115">
        <f>SUM(H231)</f>
        <v>0</v>
      </c>
      <c r="I230" s="110">
        <f t="shared" si="31"/>
        <v>0</v>
      </c>
      <c r="J230" s="288">
        <f>SUM(J231)</f>
        <v>0</v>
      </c>
      <c r="K230" s="115">
        <f>SUM(K231)</f>
        <v>0</v>
      </c>
      <c r="L230" s="110">
        <f t="shared" si="32"/>
        <v>0</v>
      </c>
      <c r="M230" s="131">
        <f>SUM(M231)</f>
        <v>0</v>
      </c>
      <c r="N230" s="109">
        <f>SUM(N231)</f>
        <v>0</v>
      </c>
      <c r="O230" s="110">
        <f t="shared" si="33"/>
        <v>0</v>
      </c>
      <c r="P230" s="213"/>
    </row>
    <row r="231" spans="1:16" ht="24" hidden="1" x14ac:dyDescent="0.25">
      <c r="A231" s="36">
        <v>5269</v>
      </c>
      <c r="B231" s="57" t="s">
        <v>224</v>
      </c>
      <c r="C231" s="311">
        <f t="shared" si="26"/>
        <v>0</v>
      </c>
      <c r="D231" s="237"/>
      <c r="E231" s="60"/>
      <c r="F231" s="145">
        <f t="shared" si="30"/>
        <v>0</v>
      </c>
      <c r="G231" s="237"/>
      <c r="H231" s="238"/>
      <c r="I231" s="110">
        <f t="shared" si="31"/>
        <v>0</v>
      </c>
      <c r="J231" s="237">
        <v>0</v>
      </c>
      <c r="K231" s="238"/>
      <c r="L231" s="110">
        <f t="shared" si="32"/>
        <v>0</v>
      </c>
      <c r="M231" s="121"/>
      <c r="N231" s="60"/>
      <c r="O231" s="110">
        <f t="shared" si="33"/>
        <v>0</v>
      </c>
      <c r="P231" s="213"/>
    </row>
    <row r="232" spans="1:16" ht="24" hidden="1" x14ac:dyDescent="0.25">
      <c r="A232" s="105">
        <v>5270</v>
      </c>
      <c r="B232" s="78" t="s">
        <v>225</v>
      </c>
      <c r="C232" s="293">
        <f t="shared" si="26"/>
        <v>0</v>
      </c>
      <c r="D232" s="289"/>
      <c r="E232" s="111"/>
      <c r="F232" s="286">
        <f t="shared" si="30"/>
        <v>0</v>
      </c>
      <c r="G232" s="289"/>
      <c r="H232" s="290"/>
      <c r="I232" s="107">
        <f t="shared" si="31"/>
        <v>0</v>
      </c>
      <c r="J232" s="289">
        <v>0</v>
      </c>
      <c r="K232" s="290"/>
      <c r="L232" s="107">
        <f t="shared" si="32"/>
        <v>0</v>
      </c>
      <c r="M232" s="181"/>
      <c r="N232" s="111"/>
      <c r="O232" s="107">
        <f t="shared" si="33"/>
        <v>0</v>
      </c>
      <c r="P232" s="265"/>
    </row>
    <row r="233" spans="1:16" hidden="1" x14ac:dyDescent="0.25">
      <c r="A233" s="99">
        <v>6000</v>
      </c>
      <c r="B233" s="99" t="s">
        <v>226</v>
      </c>
      <c r="C233" s="385">
        <f t="shared" si="26"/>
        <v>0</v>
      </c>
      <c r="D233" s="280">
        <f>D234+D254+D261</f>
        <v>0</v>
      </c>
      <c r="E233" s="101">
        <f>E234+E254+E261</f>
        <v>0</v>
      </c>
      <c r="F233" s="281">
        <f t="shared" si="30"/>
        <v>0</v>
      </c>
      <c r="G233" s="280">
        <f>G234+G254+G261</f>
        <v>0</v>
      </c>
      <c r="H233" s="282">
        <f>H234+H254+H261</f>
        <v>0</v>
      </c>
      <c r="I233" s="102">
        <f t="shared" si="31"/>
        <v>0</v>
      </c>
      <c r="J233" s="280">
        <f>J234+J254+J261</f>
        <v>0</v>
      </c>
      <c r="K233" s="282">
        <f>K234+K254+K261</f>
        <v>0</v>
      </c>
      <c r="L233" s="102">
        <f t="shared" si="32"/>
        <v>0</v>
      </c>
      <c r="M233" s="133">
        <f>M234+M254+M261</f>
        <v>0</v>
      </c>
      <c r="N233" s="101">
        <f>N234+N254+N261</f>
        <v>0</v>
      </c>
      <c r="O233" s="102">
        <f t="shared" si="33"/>
        <v>0</v>
      </c>
      <c r="P233" s="366"/>
    </row>
    <row r="234" spans="1:16" hidden="1" x14ac:dyDescent="0.25">
      <c r="A234" s="70">
        <v>6200</v>
      </c>
      <c r="B234" s="118" t="s">
        <v>227</v>
      </c>
      <c r="C234" s="387">
        <f>F234+I234+L234+O234</f>
        <v>0</v>
      </c>
      <c r="D234" s="304">
        <f>SUM(D235,D236,D238,D241,D247,D248,D249)</f>
        <v>0</v>
      </c>
      <c r="E234" s="126">
        <f>SUM(E235,E236,E238,E241,E247,E248,E249)</f>
        <v>0</v>
      </c>
      <c r="F234" s="305">
        <f>D234+E234</f>
        <v>0</v>
      </c>
      <c r="G234" s="304">
        <f>SUM(G235,G236,G238,G241,G247,G248,G249)</f>
        <v>0</v>
      </c>
      <c r="H234" s="306">
        <f>SUM(H235,H236,H238,H241,H247,H248,H249)</f>
        <v>0</v>
      </c>
      <c r="I234" s="284">
        <f t="shared" si="31"/>
        <v>0</v>
      </c>
      <c r="J234" s="304">
        <f>SUM(J235,J236,J238,J241,J247,J248,J249)</f>
        <v>0</v>
      </c>
      <c r="K234" s="306">
        <f>SUM(K235,K236,K238,K241,K247,K248,K249)</f>
        <v>0</v>
      </c>
      <c r="L234" s="284">
        <f t="shared" si="32"/>
        <v>0</v>
      </c>
      <c r="M234" s="134">
        <f>SUM(M235,M236,M238,M241,M247,M248,M249)</f>
        <v>0</v>
      </c>
      <c r="N234" s="126">
        <f>SUM(N235,N236,N238,N241,N247,N248,N249)</f>
        <v>0</v>
      </c>
      <c r="O234" s="284">
        <f t="shared" si="33"/>
        <v>0</v>
      </c>
      <c r="P234" s="285"/>
    </row>
    <row r="235" spans="1:16" ht="24" hidden="1" x14ac:dyDescent="0.25">
      <c r="A235" s="164">
        <v>6220</v>
      </c>
      <c r="B235" s="52" t="s">
        <v>228</v>
      </c>
      <c r="C235" s="376">
        <f t="shared" si="26"/>
        <v>0</v>
      </c>
      <c r="D235" s="231"/>
      <c r="E235" s="55"/>
      <c r="F235" s="287">
        <f t="shared" si="30"/>
        <v>0</v>
      </c>
      <c r="G235" s="231"/>
      <c r="H235" s="232"/>
      <c r="I235" s="114">
        <f t="shared" si="31"/>
        <v>0</v>
      </c>
      <c r="J235" s="231">
        <v>0</v>
      </c>
      <c r="K235" s="232"/>
      <c r="L235" s="114">
        <f t="shared" si="32"/>
        <v>0</v>
      </c>
      <c r="M235" s="179"/>
      <c r="N235" s="55"/>
      <c r="O235" s="114">
        <f t="shared" si="33"/>
        <v>0</v>
      </c>
      <c r="P235" s="208"/>
    </row>
    <row r="236" spans="1:16" hidden="1" x14ac:dyDescent="0.25">
      <c r="A236" s="108">
        <v>6230</v>
      </c>
      <c r="B236" s="57" t="s">
        <v>229</v>
      </c>
      <c r="C236" s="311">
        <f t="shared" si="26"/>
        <v>0</v>
      </c>
      <c r="D236" s="288">
        <f>SUM(D237)</f>
        <v>0</v>
      </c>
      <c r="E236" s="115">
        <f>SUM(E237)</f>
        <v>0</v>
      </c>
      <c r="F236" s="145">
        <f t="shared" si="30"/>
        <v>0</v>
      </c>
      <c r="G236" s="288">
        <f>SUM(G237)</f>
        <v>0</v>
      </c>
      <c r="H236" s="115">
        <f>SUM(H237)</f>
        <v>0</v>
      </c>
      <c r="I236" s="110">
        <f t="shared" si="31"/>
        <v>0</v>
      </c>
      <c r="J236" s="288">
        <f>SUM(J237)</f>
        <v>0</v>
      </c>
      <c r="K236" s="115">
        <f>SUM(K237)</f>
        <v>0</v>
      </c>
      <c r="L236" s="110">
        <f t="shared" si="32"/>
        <v>0</v>
      </c>
      <c r="M236" s="288">
        <f>SUM(M237)</f>
        <v>0</v>
      </c>
      <c r="N236" s="115">
        <f>SUM(N237)</f>
        <v>0</v>
      </c>
      <c r="O236" s="110">
        <f t="shared" si="33"/>
        <v>0</v>
      </c>
      <c r="P236" s="213"/>
    </row>
    <row r="237" spans="1:16" ht="24" hidden="1" x14ac:dyDescent="0.25">
      <c r="A237" s="36">
        <v>6239</v>
      </c>
      <c r="B237" s="52" t="s">
        <v>230</v>
      </c>
      <c r="C237" s="311">
        <f t="shared" si="26"/>
        <v>0</v>
      </c>
      <c r="D237" s="237"/>
      <c r="E237" s="60"/>
      <c r="F237" s="145">
        <f t="shared" si="30"/>
        <v>0</v>
      </c>
      <c r="G237" s="237"/>
      <c r="H237" s="238"/>
      <c r="I237" s="110">
        <f t="shared" si="31"/>
        <v>0</v>
      </c>
      <c r="J237" s="237">
        <v>0</v>
      </c>
      <c r="K237" s="238"/>
      <c r="L237" s="110">
        <f t="shared" si="32"/>
        <v>0</v>
      </c>
      <c r="M237" s="121"/>
      <c r="N237" s="60"/>
      <c r="O237" s="110">
        <f t="shared" si="33"/>
        <v>0</v>
      </c>
      <c r="P237" s="213"/>
    </row>
    <row r="238" spans="1:16" ht="24" hidden="1" x14ac:dyDescent="0.25">
      <c r="A238" s="108">
        <v>6240</v>
      </c>
      <c r="B238" s="57" t="s">
        <v>231</v>
      </c>
      <c r="C238" s="311">
        <f t="shared" si="26"/>
        <v>0</v>
      </c>
      <c r="D238" s="288">
        <f>SUM(D239:D240)</f>
        <v>0</v>
      </c>
      <c r="E238" s="109">
        <f>SUM(E239:E240)</f>
        <v>0</v>
      </c>
      <c r="F238" s="145">
        <f t="shared" si="30"/>
        <v>0</v>
      </c>
      <c r="G238" s="288">
        <f>SUM(G239:G240)</f>
        <v>0</v>
      </c>
      <c r="H238" s="115">
        <f>SUM(H239:H240)</f>
        <v>0</v>
      </c>
      <c r="I238" s="110">
        <f t="shared" si="31"/>
        <v>0</v>
      </c>
      <c r="J238" s="288">
        <f>SUM(J239:J240)</f>
        <v>0</v>
      </c>
      <c r="K238" s="115">
        <f>SUM(K239:K240)</f>
        <v>0</v>
      </c>
      <c r="L238" s="110">
        <f t="shared" si="32"/>
        <v>0</v>
      </c>
      <c r="M238" s="131">
        <f>SUM(M239:M240)</f>
        <v>0</v>
      </c>
      <c r="N238" s="109">
        <f>SUM(N239:N240)</f>
        <v>0</v>
      </c>
      <c r="O238" s="110">
        <f t="shared" si="33"/>
        <v>0</v>
      </c>
      <c r="P238" s="213"/>
    </row>
    <row r="239" spans="1:16" hidden="1" x14ac:dyDescent="0.25">
      <c r="A239" s="36">
        <v>6241</v>
      </c>
      <c r="B239" s="57" t="s">
        <v>232</v>
      </c>
      <c r="C239" s="311">
        <f t="shared" si="26"/>
        <v>0</v>
      </c>
      <c r="D239" s="237"/>
      <c r="E239" s="60"/>
      <c r="F239" s="145">
        <f t="shared" si="30"/>
        <v>0</v>
      </c>
      <c r="G239" s="237"/>
      <c r="H239" s="238"/>
      <c r="I239" s="110">
        <f t="shared" si="31"/>
        <v>0</v>
      </c>
      <c r="J239" s="237">
        <v>0</v>
      </c>
      <c r="K239" s="238"/>
      <c r="L239" s="110">
        <f t="shared" si="32"/>
        <v>0</v>
      </c>
      <c r="M239" s="121"/>
      <c r="N239" s="60"/>
      <c r="O239" s="110">
        <f t="shared" si="33"/>
        <v>0</v>
      </c>
      <c r="P239" s="213"/>
    </row>
    <row r="240" spans="1:16" hidden="1" x14ac:dyDescent="0.25">
      <c r="A240" s="36">
        <v>6242</v>
      </c>
      <c r="B240" s="57" t="s">
        <v>233</v>
      </c>
      <c r="C240" s="311">
        <f t="shared" si="26"/>
        <v>0</v>
      </c>
      <c r="D240" s="237"/>
      <c r="E240" s="60"/>
      <c r="F240" s="145">
        <f t="shared" si="30"/>
        <v>0</v>
      </c>
      <c r="G240" s="237"/>
      <c r="H240" s="238"/>
      <c r="I240" s="110">
        <f t="shared" si="31"/>
        <v>0</v>
      </c>
      <c r="J240" s="237">
        <v>0</v>
      </c>
      <c r="K240" s="238"/>
      <c r="L240" s="110">
        <f t="shared" si="32"/>
        <v>0</v>
      </c>
      <c r="M240" s="121"/>
      <c r="N240" s="60"/>
      <c r="O240" s="110">
        <f t="shared" si="33"/>
        <v>0</v>
      </c>
      <c r="P240" s="213"/>
    </row>
    <row r="241" spans="1:16" ht="24" hidden="1" x14ac:dyDescent="0.25">
      <c r="A241" s="108">
        <v>6250</v>
      </c>
      <c r="B241" s="57" t="s">
        <v>234</v>
      </c>
      <c r="C241" s="311">
        <f t="shared" si="26"/>
        <v>0</v>
      </c>
      <c r="D241" s="288">
        <f>SUM(D242:D246)</f>
        <v>0</v>
      </c>
      <c r="E241" s="109">
        <f>SUM(E242:E246)</f>
        <v>0</v>
      </c>
      <c r="F241" s="145">
        <f t="shared" si="30"/>
        <v>0</v>
      </c>
      <c r="G241" s="288">
        <f>SUM(G242:G246)</f>
        <v>0</v>
      </c>
      <c r="H241" s="115">
        <f>SUM(H242:H246)</f>
        <v>0</v>
      </c>
      <c r="I241" s="110">
        <f t="shared" si="31"/>
        <v>0</v>
      </c>
      <c r="J241" s="288">
        <f>SUM(J242:J246)</f>
        <v>0</v>
      </c>
      <c r="K241" s="115">
        <f>SUM(K242:K246)</f>
        <v>0</v>
      </c>
      <c r="L241" s="110">
        <f t="shared" si="32"/>
        <v>0</v>
      </c>
      <c r="M241" s="131">
        <f>SUM(M242:M246)</f>
        <v>0</v>
      </c>
      <c r="N241" s="109">
        <f>SUM(N242:N246)</f>
        <v>0</v>
      </c>
      <c r="O241" s="110">
        <f t="shared" si="33"/>
        <v>0</v>
      </c>
      <c r="P241" s="213"/>
    </row>
    <row r="242" spans="1:16" hidden="1" x14ac:dyDescent="0.25">
      <c r="A242" s="36">
        <v>6252</v>
      </c>
      <c r="B242" s="57" t="s">
        <v>235</v>
      </c>
      <c r="C242" s="311">
        <f t="shared" si="26"/>
        <v>0</v>
      </c>
      <c r="D242" s="237"/>
      <c r="E242" s="60"/>
      <c r="F242" s="145">
        <f t="shared" si="30"/>
        <v>0</v>
      </c>
      <c r="G242" s="237"/>
      <c r="H242" s="238"/>
      <c r="I242" s="110">
        <f t="shared" si="31"/>
        <v>0</v>
      </c>
      <c r="J242" s="237">
        <v>0</v>
      </c>
      <c r="K242" s="238"/>
      <c r="L242" s="110">
        <f t="shared" si="32"/>
        <v>0</v>
      </c>
      <c r="M242" s="121"/>
      <c r="N242" s="60"/>
      <c r="O242" s="110">
        <f t="shared" si="33"/>
        <v>0</v>
      </c>
      <c r="P242" s="213"/>
    </row>
    <row r="243" spans="1:16" hidden="1" x14ac:dyDescent="0.25">
      <c r="A243" s="36">
        <v>6253</v>
      </c>
      <c r="B243" s="57" t="s">
        <v>236</v>
      </c>
      <c r="C243" s="311">
        <f t="shared" si="26"/>
        <v>0</v>
      </c>
      <c r="D243" s="237"/>
      <c r="E243" s="60"/>
      <c r="F243" s="145">
        <f t="shared" si="30"/>
        <v>0</v>
      </c>
      <c r="G243" s="237"/>
      <c r="H243" s="238"/>
      <c r="I243" s="110">
        <f t="shared" si="31"/>
        <v>0</v>
      </c>
      <c r="J243" s="237">
        <v>0</v>
      </c>
      <c r="K243" s="238"/>
      <c r="L243" s="110">
        <f t="shared" si="32"/>
        <v>0</v>
      </c>
      <c r="M243" s="121"/>
      <c r="N243" s="60"/>
      <c r="O243" s="110">
        <f t="shared" si="33"/>
        <v>0</v>
      </c>
      <c r="P243" s="213"/>
    </row>
    <row r="244" spans="1:16" ht="24" hidden="1" x14ac:dyDescent="0.25">
      <c r="A244" s="36">
        <v>6254</v>
      </c>
      <c r="B244" s="57" t="s">
        <v>237</v>
      </c>
      <c r="C244" s="311">
        <f t="shared" si="26"/>
        <v>0</v>
      </c>
      <c r="D244" s="237"/>
      <c r="E244" s="60"/>
      <c r="F244" s="145">
        <f t="shared" si="30"/>
        <v>0</v>
      </c>
      <c r="G244" s="237"/>
      <c r="H244" s="238"/>
      <c r="I244" s="110">
        <f t="shared" si="31"/>
        <v>0</v>
      </c>
      <c r="J244" s="237">
        <v>0</v>
      </c>
      <c r="K244" s="238"/>
      <c r="L244" s="110">
        <f t="shared" si="32"/>
        <v>0</v>
      </c>
      <c r="M244" s="121"/>
      <c r="N244" s="60"/>
      <c r="O244" s="110">
        <f t="shared" si="33"/>
        <v>0</v>
      </c>
      <c r="P244" s="213"/>
    </row>
    <row r="245" spans="1:16" ht="24" hidden="1" x14ac:dyDescent="0.25">
      <c r="A245" s="36">
        <v>6255</v>
      </c>
      <c r="B245" s="57" t="s">
        <v>238</v>
      </c>
      <c r="C245" s="311">
        <f t="shared" si="26"/>
        <v>0</v>
      </c>
      <c r="D245" s="237"/>
      <c r="E245" s="60"/>
      <c r="F245" s="145">
        <f t="shared" si="30"/>
        <v>0</v>
      </c>
      <c r="G245" s="237"/>
      <c r="H245" s="238"/>
      <c r="I245" s="110">
        <f t="shared" si="31"/>
        <v>0</v>
      </c>
      <c r="J245" s="237">
        <v>0</v>
      </c>
      <c r="K245" s="238"/>
      <c r="L245" s="110">
        <f t="shared" si="32"/>
        <v>0</v>
      </c>
      <c r="M245" s="121"/>
      <c r="N245" s="60"/>
      <c r="O245" s="110">
        <f t="shared" si="33"/>
        <v>0</v>
      </c>
      <c r="P245" s="213"/>
    </row>
    <row r="246" spans="1:16" hidden="1" x14ac:dyDescent="0.25">
      <c r="A246" s="36">
        <v>6259</v>
      </c>
      <c r="B246" s="57" t="s">
        <v>239</v>
      </c>
      <c r="C246" s="311">
        <f t="shared" si="26"/>
        <v>0</v>
      </c>
      <c r="D246" s="237"/>
      <c r="E246" s="60"/>
      <c r="F246" s="145">
        <f t="shared" si="30"/>
        <v>0</v>
      </c>
      <c r="G246" s="237"/>
      <c r="H246" s="238"/>
      <c r="I246" s="110">
        <f t="shared" si="31"/>
        <v>0</v>
      </c>
      <c r="J246" s="237">
        <v>0</v>
      </c>
      <c r="K246" s="238"/>
      <c r="L246" s="110">
        <f t="shared" si="32"/>
        <v>0</v>
      </c>
      <c r="M246" s="121"/>
      <c r="N246" s="60"/>
      <c r="O246" s="110">
        <f t="shared" si="33"/>
        <v>0</v>
      </c>
      <c r="P246" s="213"/>
    </row>
    <row r="247" spans="1:16" ht="24" hidden="1" x14ac:dyDescent="0.25">
      <c r="A247" s="108">
        <v>6260</v>
      </c>
      <c r="B247" s="57" t="s">
        <v>240</v>
      </c>
      <c r="C247" s="311">
        <f t="shared" si="26"/>
        <v>0</v>
      </c>
      <c r="D247" s="237"/>
      <c r="E247" s="60"/>
      <c r="F247" s="145">
        <f t="shared" ref="F247:F299" si="37">D247+E247</f>
        <v>0</v>
      </c>
      <c r="G247" s="237"/>
      <c r="H247" s="238"/>
      <c r="I247" s="110">
        <f t="shared" ref="I247:I299" si="38">G247+H247</f>
        <v>0</v>
      </c>
      <c r="J247" s="237">
        <v>0</v>
      </c>
      <c r="K247" s="238"/>
      <c r="L247" s="110">
        <f t="shared" ref="L247:L299" si="39">J247+K247</f>
        <v>0</v>
      </c>
      <c r="M247" s="121"/>
      <c r="N247" s="60"/>
      <c r="O247" s="110">
        <f t="shared" ref="O247:O276" si="40">M247+N247</f>
        <v>0</v>
      </c>
      <c r="P247" s="213"/>
    </row>
    <row r="248" spans="1:16" hidden="1" x14ac:dyDescent="0.25">
      <c r="A248" s="108">
        <v>6270</v>
      </c>
      <c r="B248" s="57" t="s">
        <v>241</v>
      </c>
      <c r="C248" s="311">
        <f t="shared" si="26"/>
        <v>0</v>
      </c>
      <c r="D248" s="237"/>
      <c r="E248" s="60"/>
      <c r="F248" s="145">
        <f t="shared" si="37"/>
        <v>0</v>
      </c>
      <c r="G248" s="237"/>
      <c r="H248" s="238"/>
      <c r="I248" s="110">
        <f t="shared" si="38"/>
        <v>0</v>
      </c>
      <c r="J248" s="237">
        <v>0</v>
      </c>
      <c r="K248" s="238"/>
      <c r="L248" s="110">
        <f t="shared" si="39"/>
        <v>0</v>
      </c>
      <c r="M248" s="121"/>
      <c r="N248" s="60"/>
      <c r="O248" s="110">
        <f t="shared" si="40"/>
        <v>0</v>
      </c>
      <c r="P248" s="213"/>
    </row>
    <row r="249" spans="1:16" ht="24" hidden="1" x14ac:dyDescent="0.25">
      <c r="A249" s="164">
        <v>6290</v>
      </c>
      <c r="B249" s="52" t="s">
        <v>242</v>
      </c>
      <c r="C249" s="311">
        <f t="shared" si="26"/>
        <v>0</v>
      </c>
      <c r="D249" s="291">
        <f>SUM(D250:D253)</f>
        <v>0</v>
      </c>
      <c r="E249" s="113">
        <f>SUM(E250:E253)</f>
        <v>0</v>
      </c>
      <c r="F249" s="287">
        <f t="shared" si="37"/>
        <v>0</v>
      </c>
      <c r="G249" s="291">
        <f>SUM(G250:G253)</f>
        <v>0</v>
      </c>
      <c r="H249" s="292">
        <f t="shared" ref="H249" si="41">SUM(H250:H253)</f>
        <v>0</v>
      </c>
      <c r="I249" s="114">
        <f t="shared" si="38"/>
        <v>0</v>
      </c>
      <c r="J249" s="291">
        <f>SUM(J250:J253)</f>
        <v>0</v>
      </c>
      <c r="K249" s="292">
        <f t="shared" ref="K249" si="42">SUM(K250:K253)</f>
        <v>0</v>
      </c>
      <c r="L249" s="114">
        <f t="shared" si="39"/>
        <v>0</v>
      </c>
      <c r="M249" s="138">
        <f t="shared" ref="M249:N249" si="43">SUM(M250:M253)</f>
        <v>0</v>
      </c>
      <c r="N249" s="299">
        <f t="shared" si="43"/>
        <v>0</v>
      </c>
      <c r="O249" s="300">
        <f t="shared" si="40"/>
        <v>0</v>
      </c>
      <c r="P249" s="301"/>
    </row>
    <row r="250" spans="1:16" hidden="1" x14ac:dyDescent="0.25">
      <c r="A250" s="36">
        <v>6291</v>
      </c>
      <c r="B250" s="57" t="s">
        <v>243</v>
      </c>
      <c r="C250" s="311">
        <f t="shared" si="26"/>
        <v>0</v>
      </c>
      <c r="D250" s="237"/>
      <c r="E250" s="60"/>
      <c r="F250" s="145">
        <f t="shared" si="37"/>
        <v>0</v>
      </c>
      <c r="G250" s="237"/>
      <c r="H250" s="238"/>
      <c r="I250" s="110">
        <f t="shared" si="38"/>
        <v>0</v>
      </c>
      <c r="J250" s="237">
        <v>0</v>
      </c>
      <c r="K250" s="238"/>
      <c r="L250" s="110">
        <f t="shared" si="39"/>
        <v>0</v>
      </c>
      <c r="M250" s="121"/>
      <c r="N250" s="60"/>
      <c r="O250" s="110">
        <f t="shared" si="40"/>
        <v>0</v>
      </c>
      <c r="P250" s="213"/>
    </row>
    <row r="251" spans="1:16" hidden="1" x14ac:dyDescent="0.25">
      <c r="A251" s="36">
        <v>6292</v>
      </c>
      <c r="B251" s="57" t="s">
        <v>244</v>
      </c>
      <c r="C251" s="311">
        <f t="shared" si="26"/>
        <v>0</v>
      </c>
      <c r="D251" s="237"/>
      <c r="E251" s="60"/>
      <c r="F251" s="145">
        <f t="shared" si="37"/>
        <v>0</v>
      </c>
      <c r="G251" s="237"/>
      <c r="H251" s="238"/>
      <c r="I251" s="110">
        <f t="shared" si="38"/>
        <v>0</v>
      </c>
      <c r="J251" s="237">
        <v>0</v>
      </c>
      <c r="K251" s="238"/>
      <c r="L251" s="110">
        <f t="shared" si="39"/>
        <v>0</v>
      </c>
      <c r="M251" s="121"/>
      <c r="N251" s="60"/>
      <c r="O251" s="110">
        <f t="shared" si="40"/>
        <v>0</v>
      </c>
      <c r="P251" s="213"/>
    </row>
    <row r="252" spans="1:16" ht="72" hidden="1" x14ac:dyDescent="0.25">
      <c r="A252" s="36">
        <v>6296</v>
      </c>
      <c r="B252" s="57" t="s">
        <v>245</v>
      </c>
      <c r="C252" s="311">
        <f t="shared" si="26"/>
        <v>0</v>
      </c>
      <c r="D252" s="237"/>
      <c r="E252" s="60"/>
      <c r="F252" s="145">
        <f t="shared" si="37"/>
        <v>0</v>
      </c>
      <c r="G252" s="237"/>
      <c r="H252" s="238"/>
      <c r="I252" s="110">
        <f t="shared" si="38"/>
        <v>0</v>
      </c>
      <c r="J252" s="237">
        <v>0</v>
      </c>
      <c r="K252" s="238"/>
      <c r="L252" s="110">
        <f t="shared" si="39"/>
        <v>0</v>
      </c>
      <c r="M252" s="121"/>
      <c r="N252" s="60"/>
      <c r="O252" s="110">
        <f t="shared" si="40"/>
        <v>0</v>
      </c>
      <c r="P252" s="213"/>
    </row>
    <row r="253" spans="1:16" ht="36" hidden="1" x14ac:dyDescent="0.25">
      <c r="A253" s="36">
        <v>6299</v>
      </c>
      <c r="B253" s="57" t="s">
        <v>246</v>
      </c>
      <c r="C253" s="311">
        <f t="shared" si="26"/>
        <v>0</v>
      </c>
      <c r="D253" s="237"/>
      <c r="E253" s="60"/>
      <c r="F253" s="145">
        <f t="shared" si="37"/>
        <v>0</v>
      </c>
      <c r="G253" s="237"/>
      <c r="H253" s="238"/>
      <c r="I253" s="110">
        <f t="shared" si="38"/>
        <v>0</v>
      </c>
      <c r="J253" s="237">
        <v>0</v>
      </c>
      <c r="K253" s="238"/>
      <c r="L253" s="110">
        <f t="shared" si="39"/>
        <v>0</v>
      </c>
      <c r="M253" s="121"/>
      <c r="N253" s="60"/>
      <c r="O253" s="110">
        <f t="shared" si="40"/>
        <v>0</v>
      </c>
      <c r="P253" s="213"/>
    </row>
    <row r="254" spans="1:16" hidden="1" x14ac:dyDescent="0.25">
      <c r="A254" s="44">
        <v>6300</v>
      </c>
      <c r="B254" s="103" t="s">
        <v>247</v>
      </c>
      <c r="C254" s="375">
        <f t="shared" si="26"/>
        <v>0</v>
      </c>
      <c r="D254" s="227">
        <f>SUM(D255,D259,D260)</f>
        <v>0</v>
      </c>
      <c r="E254" s="50">
        <f>SUM(E255,E259,E260)</f>
        <v>0</v>
      </c>
      <c r="F254" s="283">
        <f t="shared" si="37"/>
        <v>0</v>
      </c>
      <c r="G254" s="227">
        <f>SUM(G255,G259,G260)</f>
        <v>0</v>
      </c>
      <c r="H254" s="104">
        <f t="shared" ref="H254" si="44">SUM(H255,H259,H260)</f>
        <v>0</v>
      </c>
      <c r="I254" s="112">
        <f t="shared" si="38"/>
        <v>0</v>
      </c>
      <c r="J254" s="227">
        <f>SUM(J255,J259,J260)</f>
        <v>0</v>
      </c>
      <c r="K254" s="104">
        <f t="shared" ref="K254" si="45">SUM(K255,K259,K260)</f>
        <v>0</v>
      </c>
      <c r="L254" s="112">
        <f t="shared" si="39"/>
        <v>0</v>
      </c>
      <c r="M254" s="173">
        <f t="shared" ref="M254:N254" si="46">SUM(M255,M259,M260)</f>
        <v>0</v>
      </c>
      <c r="N254" s="158">
        <f t="shared" si="46"/>
        <v>0</v>
      </c>
      <c r="O254" s="159">
        <f t="shared" si="40"/>
        <v>0</v>
      </c>
      <c r="P254" s="294"/>
    </row>
    <row r="255" spans="1:16" ht="24" hidden="1" x14ac:dyDescent="0.25">
      <c r="A255" s="164">
        <v>6320</v>
      </c>
      <c r="B255" s="52" t="s">
        <v>248</v>
      </c>
      <c r="C255" s="386">
        <f t="shared" si="26"/>
        <v>0</v>
      </c>
      <c r="D255" s="291">
        <f>SUM(D256:D258)</f>
        <v>0</v>
      </c>
      <c r="E255" s="113">
        <f>SUM(E256:E258)</f>
        <v>0</v>
      </c>
      <c r="F255" s="287">
        <f t="shared" si="37"/>
        <v>0</v>
      </c>
      <c r="G255" s="291">
        <f>SUM(G256:G258)</f>
        <v>0</v>
      </c>
      <c r="H255" s="292">
        <f t="shared" ref="H255" si="47">SUM(H256:H258)</f>
        <v>0</v>
      </c>
      <c r="I255" s="114">
        <f t="shared" si="38"/>
        <v>0</v>
      </c>
      <c r="J255" s="291">
        <f>SUM(J256:J258)</f>
        <v>0</v>
      </c>
      <c r="K255" s="292">
        <f t="shared" ref="K255" si="48">SUM(K256:K258)</f>
        <v>0</v>
      </c>
      <c r="L255" s="114">
        <f t="shared" si="39"/>
        <v>0</v>
      </c>
      <c r="M255" s="135">
        <f t="shared" ref="M255:N255" si="49">SUM(M256:M258)</f>
        <v>0</v>
      </c>
      <c r="N255" s="113">
        <f t="shared" si="49"/>
        <v>0</v>
      </c>
      <c r="O255" s="114">
        <f t="shared" si="40"/>
        <v>0</v>
      </c>
      <c r="P255" s="208"/>
    </row>
    <row r="256" spans="1:16" hidden="1" x14ac:dyDescent="0.25">
      <c r="A256" s="36">
        <v>6322</v>
      </c>
      <c r="B256" s="57" t="s">
        <v>249</v>
      </c>
      <c r="C256" s="311">
        <f t="shared" si="26"/>
        <v>0</v>
      </c>
      <c r="D256" s="237"/>
      <c r="E256" s="60"/>
      <c r="F256" s="145">
        <f t="shared" si="37"/>
        <v>0</v>
      </c>
      <c r="G256" s="237"/>
      <c r="H256" s="238"/>
      <c r="I256" s="110">
        <f t="shared" si="38"/>
        <v>0</v>
      </c>
      <c r="J256" s="237">
        <v>0</v>
      </c>
      <c r="K256" s="238"/>
      <c r="L256" s="110">
        <f t="shared" si="39"/>
        <v>0</v>
      </c>
      <c r="M256" s="121"/>
      <c r="N256" s="60"/>
      <c r="O256" s="110">
        <f t="shared" si="40"/>
        <v>0</v>
      </c>
      <c r="P256" s="213"/>
    </row>
    <row r="257" spans="1:16" ht="24" hidden="1" x14ac:dyDescent="0.25">
      <c r="A257" s="36">
        <v>6323</v>
      </c>
      <c r="B257" s="57" t="s">
        <v>250</v>
      </c>
      <c r="C257" s="311">
        <f t="shared" si="26"/>
        <v>0</v>
      </c>
      <c r="D257" s="237"/>
      <c r="E257" s="60"/>
      <c r="F257" s="145">
        <f t="shared" si="37"/>
        <v>0</v>
      </c>
      <c r="G257" s="237"/>
      <c r="H257" s="238"/>
      <c r="I257" s="110">
        <f t="shared" si="38"/>
        <v>0</v>
      </c>
      <c r="J257" s="237">
        <v>0</v>
      </c>
      <c r="K257" s="238"/>
      <c r="L257" s="110">
        <f t="shared" si="39"/>
        <v>0</v>
      </c>
      <c r="M257" s="121"/>
      <c r="N257" s="60"/>
      <c r="O257" s="110">
        <f t="shared" si="40"/>
        <v>0</v>
      </c>
      <c r="P257" s="213"/>
    </row>
    <row r="258" spans="1:16" ht="24" hidden="1" x14ac:dyDescent="0.25">
      <c r="A258" s="32">
        <v>6324</v>
      </c>
      <c r="B258" s="52" t="s">
        <v>308</v>
      </c>
      <c r="C258" s="311">
        <f t="shared" si="26"/>
        <v>0</v>
      </c>
      <c r="D258" s="231"/>
      <c r="E258" s="55"/>
      <c r="F258" s="287">
        <f t="shared" si="37"/>
        <v>0</v>
      </c>
      <c r="G258" s="231"/>
      <c r="H258" s="232"/>
      <c r="I258" s="114">
        <f t="shared" si="38"/>
        <v>0</v>
      </c>
      <c r="J258" s="231">
        <v>0</v>
      </c>
      <c r="K258" s="232"/>
      <c r="L258" s="114">
        <f t="shared" si="39"/>
        <v>0</v>
      </c>
      <c r="M258" s="179"/>
      <c r="N258" s="55"/>
      <c r="O258" s="114">
        <f t="shared" si="40"/>
        <v>0</v>
      </c>
      <c r="P258" s="208"/>
    </row>
    <row r="259" spans="1:16" ht="24" hidden="1" x14ac:dyDescent="0.25">
      <c r="A259" s="141">
        <v>6330</v>
      </c>
      <c r="B259" s="142" t="s">
        <v>251</v>
      </c>
      <c r="C259" s="311">
        <f t="shared" ref="C259:C286" si="50">F259+I259+L259+O259</f>
        <v>0</v>
      </c>
      <c r="D259" s="302"/>
      <c r="E259" s="123"/>
      <c r="F259" s="139">
        <f t="shared" si="37"/>
        <v>0</v>
      </c>
      <c r="G259" s="302"/>
      <c r="H259" s="303"/>
      <c r="I259" s="300">
        <f t="shared" si="38"/>
        <v>0</v>
      </c>
      <c r="J259" s="302">
        <v>0</v>
      </c>
      <c r="K259" s="303"/>
      <c r="L259" s="300">
        <f t="shared" si="39"/>
        <v>0</v>
      </c>
      <c r="M259" s="124"/>
      <c r="N259" s="123"/>
      <c r="O259" s="300">
        <f t="shared" si="40"/>
        <v>0</v>
      </c>
      <c r="P259" s="301"/>
    </row>
    <row r="260" spans="1:16" hidden="1" x14ac:dyDescent="0.25">
      <c r="A260" s="108">
        <v>6360</v>
      </c>
      <c r="B260" s="57" t="s">
        <v>252</v>
      </c>
      <c r="C260" s="311">
        <f t="shared" si="50"/>
        <v>0</v>
      </c>
      <c r="D260" s="237"/>
      <c r="E260" s="60"/>
      <c r="F260" s="145">
        <f t="shared" si="37"/>
        <v>0</v>
      </c>
      <c r="G260" s="237"/>
      <c r="H260" s="238"/>
      <c r="I260" s="110">
        <f t="shared" si="38"/>
        <v>0</v>
      </c>
      <c r="J260" s="237">
        <v>0</v>
      </c>
      <c r="K260" s="238"/>
      <c r="L260" s="110">
        <f t="shared" si="39"/>
        <v>0</v>
      </c>
      <c r="M260" s="121"/>
      <c r="N260" s="60"/>
      <c r="O260" s="110">
        <f t="shared" si="40"/>
        <v>0</v>
      </c>
      <c r="P260" s="213"/>
    </row>
    <row r="261" spans="1:16" ht="36" hidden="1" x14ac:dyDescent="0.25">
      <c r="A261" s="44">
        <v>6400</v>
      </c>
      <c r="B261" s="103" t="s">
        <v>253</v>
      </c>
      <c r="C261" s="375">
        <f t="shared" si="50"/>
        <v>0</v>
      </c>
      <c r="D261" s="227">
        <f>SUM(D262,D266)</f>
        <v>0</v>
      </c>
      <c r="E261" s="50">
        <f>SUM(E262,E266)</f>
        <v>0</v>
      </c>
      <c r="F261" s="283">
        <f t="shared" si="37"/>
        <v>0</v>
      </c>
      <c r="G261" s="227">
        <f>SUM(G262,G266)</f>
        <v>0</v>
      </c>
      <c r="H261" s="104">
        <f t="shared" ref="H261" si="51">SUM(H262,H266)</f>
        <v>0</v>
      </c>
      <c r="I261" s="112">
        <f t="shared" si="38"/>
        <v>0</v>
      </c>
      <c r="J261" s="227">
        <f>SUM(J262,J266)</f>
        <v>0</v>
      </c>
      <c r="K261" s="104">
        <f t="shared" ref="K261" si="52">SUM(K262,K266)</f>
        <v>0</v>
      </c>
      <c r="L261" s="112">
        <f t="shared" si="39"/>
        <v>0</v>
      </c>
      <c r="M261" s="173">
        <f t="shared" ref="M261:N261" si="53">SUM(M262,M266)</f>
        <v>0</v>
      </c>
      <c r="N261" s="158">
        <f t="shared" si="53"/>
        <v>0</v>
      </c>
      <c r="O261" s="159">
        <f t="shared" si="40"/>
        <v>0</v>
      </c>
      <c r="P261" s="294"/>
    </row>
    <row r="262" spans="1:16" ht="24" hidden="1" x14ac:dyDescent="0.25">
      <c r="A262" s="164">
        <v>6410</v>
      </c>
      <c r="B262" s="52" t="s">
        <v>254</v>
      </c>
      <c r="C262" s="376">
        <f t="shared" si="50"/>
        <v>0</v>
      </c>
      <c r="D262" s="291">
        <f>SUM(D263:D265)</f>
        <v>0</v>
      </c>
      <c r="E262" s="113">
        <f>SUM(E263:E265)</f>
        <v>0</v>
      </c>
      <c r="F262" s="287">
        <f t="shared" si="37"/>
        <v>0</v>
      </c>
      <c r="G262" s="291">
        <f>SUM(G263:G265)</f>
        <v>0</v>
      </c>
      <c r="H262" s="292">
        <f t="shared" ref="H262" si="54">SUM(H263:H265)</f>
        <v>0</v>
      </c>
      <c r="I262" s="114">
        <f t="shared" si="38"/>
        <v>0</v>
      </c>
      <c r="J262" s="291">
        <f>SUM(J263:J265)</f>
        <v>0</v>
      </c>
      <c r="K262" s="292">
        <f t="shared" ref="K262" si="55">SUM(K263:K265)</f>
        <v>0</v>
      </c>
      <c r="L262" s="114">
        <f t="shared" si="39"/>
        <v>0</v>
      </c>
      <c r="M262" s="168">
        <f t="shared" ref="M262:N262" si="56">SUM(M263:M265)</f>
        <v>0</v>
      </c>
      <c r="N262" s="298">
        <f t="shared" si="56"/>
        <v>0</v>
      </c>
      <c r="O262" s="244">
        <f t="shared" si="40"/>
        <v>0</v>
      </c>
      <c r="P262" s="246"/>
    </row>
    <row r="263" spans="1:16" hidden="1" x14ac:dyDescent="0.25">
      <c r="A263" s="36">
        <v>6411</v>
      </c>
      <c r="B263" s="144" t="s">
        <v>255</v>
      </c>
      <c r="C263" s="311">
        <f t="shared" si="50"/>
        <v>0</v>
      </c>
      <c r="D263" s="237"/>
      <c r="E263" s="60"/>
      <c r="F263" s="145">
        <f t="shared" si="37"/>
        <v>0</v>
      </c>
      <c r="G263" s="237"/>
      <c r="H263" s="238"/>
      <c r="I263" s="110">
        <f t="shared" si="38"/>
        <v>0</v>
      </c>
      <c r="J263" s="237">
        <v>0</v>
      </c>
      <c r="K263" s="238"/>
      <c r="L263" s="110">
        <f t="shared" si="39"/>
        <v>0</v>
      </c>
      <c r="M263" s="121"/>
      <c r="N263" s="60"/>
      <c r="O263" s="110">
        <f t="shared" si="40"/>
        <v>0</v>
      </c>
      <c r="P263" s="213"/>
    </row>
    <row r="264" spans="1:16" ht="36" hidden="1" x14ac:dyDescent="0.25">
      <c r="A264" s="36">
        <v>6412</v>
      </c>
      <c r="B264" s="57" t="s">
        <v>256</v>
      </c>
      <c r="C264" s="311">
        <f t="shared" si="50"/>
        <v>0</v>
      </c>
      <c r="D264" s="237"/>
      <c r="E264" s="60"/>
      <c r="F264" s="145">
        <f t="shared" si="37"/>
        <v>0</v>
      </c>
      <c r="G264" s="237"/>
      <c r="H264" s="238"/>
      <c r="I264" s="110">
        <f t="shared" si="38"/>
        <v>0</v>
      </c>
      <c r="J264" s="237">
        <v>0</v>
      </c>
      <c r="K264" s="238"/>
      <c r="L264" s="110">
        <f t="shared" si="39"/>
        <v>0</v>
      </c>
      <c r="M264" s="121"/>
      <c r="N264" s="60"/>
      <c r="O264" s="110">
        <f t="shared" si="40"/>
        <v>0</v>
      </c>
      <c r="P264" s="213"/>
    </row>
    <row r="265" spans="1:16" ht="36" hidden="1" x14ac:dyDescent="0.25">
      <c r="A265" s="36">
        <v>6419</v>
      </c>
      <c r="B265" s="57" t="s">
        <v>257</v>
      </c>
      <c r="C265" s="311">
        <f t="shared" si="50"/>
        <v>0</v>
      </c>
      <c r="D265" s="237"/>
      <c r="E265" s="60"/>
      <c r="F265" s="145">
        <f t="shared" si="37"/>
        <v>0</v>
      </c>
      <c r="G265" s="237"/>
      <c r="H265" s="238"/>
      <c r="I265" s="110">
        <f t="shared" si="38"/>
        <v>0</v>
      </c>
      <c r="J265" s="237">
        <v>0</v>
      </c>
      <c r="K265" s="238"/>
      <c r="L265" s="110">
        <f t="shared" si="39"/>
        <v>0</v>
      </c>
      <c r="M265" s="121"/>
      <c r="N265" s="60"/>
      <c r="O265" s="110">
        <f t="shared" si="40"/>
        <v>0</v>
      </c>
      <c r="P265" s="213"/>
    </row>
    <row r="266" spans="1:16" ht="36" hidden="1" x14ac:dyDescent="0.25">
      <c r="A266" s="108">
        <v>6420</v>
      </c>
      <c r="B266" s="57" t="s">
        <v>258</v>
      </c>
      <c r="C266" s="311">
        <f t="shared" si="50"/>
        <v>0</v>
      </c>
      <c r="D266" s="288">
        <f>SUM(D267:D270)</f>
        <v>0</v>
      </c>
      <c r="E266" s="109">
        <f>SUM(E267:E270)</f>
        <v>0</v>
      </c>
      <c r="F266" s="145">
        <f t="shared" si="37"/>
        <v>0</v>
      </c>
      <c r="G266" s="288">
        <f>SUM(G267:G270)</f>
        <v>0</v>
      </c>
      <c r="H266" s="115">
        <f>SUM(H267:H270)</f>
        <v>0</v>
      </c>
      <c r="I266" s="110">
        <f t="shared" si="38"/>
        <v>0</v>
      </c>
      <c r="J266" s="288">
        <f>SUM(J267:J270)</f>
        <v>0</v>
      </c>
      <c r="K266" s="115">
        <f>SUM(K267:K270)</f>
        <v>0</v>
      </c>
      <c r="L266" s="110">
        <f t="shared" si="39"/>
        <v>0</v>
      </c>
      <c r="M266" s="131">
        <f>SUM(M267:M270)</f>
        <v>0</v>
      </c>
      <c r="N266" s="109">
        <f>SUM(N267:N270)</f>
        <v>0</v>
      </c>
      <c r="O266" s="110">
        <f t="shared" si="40"/>
        <v>0</v>
      </c>
      <c r="P266" s="213"/>
    </row>
    <row r="267" spans="1:16" hidden="1" x14ac:dyDescent="0.25">
      <c r="A267" s="36">
        <v>6421</v>
      </c>
      <c r="B267" s="57" t="s">
        <v>259</v>
      </c>
      <c r="C267" s="311">
        <f t="shared" si="50"/>
        <v>0</v>
      </c>
      <c r="D267" s="237"/>
      <c r="E267" s="60"/>
      <c r="F267" s="145">
        <f t="shared" si="37"/>
        <v>0</v>
      </c>
      <c r="G267" s="237"/>
      <c r="H267" s="238"/>
      <c r="I267" s="110">
        <f t="shared" si="38"/>
        <v>0</v>
      </c>
      <c r="J267" s="237">
        <v>0</v>
      </c>
      <c r="K267" s="238"/>
      <c r="L267" s="110">
        <f t="shared" si="39"/>
        <v>0</v>
      </c>
      <c r="M267" s="121"/>
      <c r="N267" s="60"/>
      <c r="O267" s="110">
        <f t="shared" si="40"/>
        <v>0</v>
      </c>
      <c r="P267" s="213"/>
    </row>
    <row r="268" spans="1:16" hidden="1" x14ac:dyDescent="0.25">
      <c r="A268" s="36">
        <v>6422</v>
      </c>
      <c r="B268" s="57" t="s">
        <v>260</v>
      </c>
      <c r="C268" s="311">
        <f t="shared" si="50"/>
        <v>0</v>
      </c>
      <c r="D268" s="237"/>
      <c r="E268" s="60"/>
      <c r="F268" s="145">
        <f t="shared" si="37"/>
        <v>0</v>
      </c>
      <c r="G268" s="237"/>
      <c r="H268" s="238"/>
      <c r="I268" s="110">
        <f t="shared" si="38"/>
        <v>0</v>
      </c>
      <c r="J268" s="237">
        <v>0</v>
      </c>
      <c r="K268" s="238"/>
      <c r="L268" s="110">
        <f t="shared" si="39"/>
        <v>0</v>
      </c>
      <c r="M268" s="121"/>
      <c r="N268" s="60"/>
      <c r="O268" s="110">
        <f t="shared" si="40"/>
        <v>0</v>
      </c>
      <c r="P268" s="213"/>
    </row>
    <row r="269" spans="1:16" ht="24" hidden="1" x14ac:dyDescent="0.25">
      <c r="A269" s="36">
        <v>6423</v>
      </c>
      <c r="B269" s="57" t="s">
        <v>261</v>
      </c>
      <c r="C269" s="311">
        <f t="shared" si="50"/>
        <v>0</v>
      </c>
      <c r="D269" s="237"/>
      <c r="E269" s="60"/>
      <c r="F269" s="145">
        <f t="shared" si="37"/>
        <v>0</v>
      </c>
      <c r="G269" s="237"/>
      <c r="H269" s="238"/>
      <c r="I269" s="110">
        <f t="shared" si="38"/>
        <v>0</v>
      </c>
      <c r="J269" s="237">
        <v>0</v>
      </c>
      <c r="K269" s="238"/>
      <c r="L269" s="110">
        <f t="shared" si="39"/>
        <v>0</v>
      </c>
      <c r="M269" s="121"/>
      <c r="N269" s="60"/>
      <c r="O269" s="110">
        <f t="shared" si="40"/>
        <v>0</v>
      </c>
      <c r="P269" s="213"/>
    </row>
    <row r="270" spans="1:16" ht="36" hidden="1" x14ac:dyDescent="0.25">
      <c r="A270" s="36">
        <v>6424</v>
      </c>
      <c r="B270" s="57" t="s">
        <v>262</v>
      </c>
      <c r="C270" s="311">
        <f t="shared" si="50"/>
        <v>0</v>
      </c>
      <c r="D270" s="237"/>
      <c r="E270" s="60"/>
      <c r="F270" s="145">
        <f t="shared" si="37"/>
        <v>0</v>
      </c>
      <c r="G270" s="237"/>
      <c r="H270" s="238"/>
      <c r="I270" s="110">
        <f t="shared" si="38"/>
        <v>0</v>
      </c>
      <c r="J270" s="237">
        <v>0</v>
      </c>
      <c r="K270" s="238"/>
      <c r="L270" s="110">
        <f t="shared" si="39"/>
        <v>0</v>
      </c>
      <c r="M270" s="121"/>
      <c r="N270" s="60"/>
      <c r="O270" s="110">
        <f t="shared" si="40"/>
        <v>0</v>
      </c>
      <c r="P270" s="213"/>
    </row>
    <row r="271" spans="1:16" ht="36" hidden="1" x14ac:dyDescent="0.25">
      <c r="A271" s="147">
        <v>7000</v>
      </c>
      <c r="B271" s="147" t="s">
        <v>263</v>
      </c>
      <c r="C271" s="388">
        <f t="shared" si="50"/>
        <v>0</v>
      </c>
      <c r="D271" s="312">
        <f>SUM(D272,D282)</f>
        <v>0</v>
      </c>
      <c r="E271" s="148">
        <f>SUM(E272,E282)</f>
        <v>0</v>
      </c>
      <c r="F271" s="313">
        <f t="shared" si="37"/>
        <v>0</v>
      </c>
      <c r="G271" s="312">
        <f>SUM(G272,G282)</f>
        <v>0</v>
      </c>
      <c r="H271" s="314">
        <f>SUM(H272,H282)</f>
        <v>0</v>
      </c>
      <c r="I271" s="315">
        <f t="shared" si="38"/>
        <v>0</v>
      </c>
      <c r="J271" s="312">
        <f>SUM(J272,J282)</f>
        <v>0</v>
      </c>
      <c r="K271" s="314">
        <f>SUM(K272,K282)</f>
        <v>0</v>
      </c>
      <c r="L271" s="315">
        <f t="shared" si="39"/>
        <v>0</v>
      </c>
      <c r="M271" s="316">
        <f>SUM(M272,M282)</f>
        <v>0</v>
      </c>
      <c r="N271" s="317">
        <f>SUM(N272,N282)</f>
        <v>0</v>
      </c>
      <c r="O271" s="318">
        <f t="shared" si="40"/>
        <v>0</v>
      </c>
      <c r="P271" s="367"/>
    </row>
    <row r="272" spans="1:16" ht="24" hidden="1" x14ac:dyDescent="0.25">
      <c r="A272" s="44">
        <v>7200</v>
      </c>
      <c r="B272" s="103" t="s">
        <v>264</v>
      </c>
      <c r="C272" s="375">
        <f t="shared" si="50"/>
        <v>0</v>
      </c>
      <c r="D272" s="227">
        <f>SUM(D273,D274,D277,D278,D281)</f>
        <v>0</v>
      </c>
      <c r="E272" s="50">
        <f>SUM(E273,E274,E277,E278,E281)</f>
        <v>0</v>
      </c>
      <c r="F272" s="283">
        <f t="shared" si="37"/>
        <v>0</v>
      </c>
      <c r="G272" s="227">
        <f>SUM(G273,G274,G277,G278,G281)</f>
        <v>0</v>
      </c>
      <c r="H272" s="104">
        <f>SUM(H273,H274,H277,H278,H281)</f>
        <v>0</v>
      </c>
      <c r="I272" s="112">
        <f t="shared" si="38"/>
        <v>0</v>
      </c>
      <c r="J272" s="227">
        <f>SUM(J273,J274,J277,J278,J281)</f>
        <v>0</v>
      </c>
      <c r="K272" s="104">
        <f>SUM(K273,K274,K277,K278,K281)</f>
        <v>0</v>
      </c>
      <c r="L272" s="112">
        <f t="shared" si="39"/>
        <v>0</v>
      </c>
      <c r="M272" s="134">
        <f>SUM(M273,M274,M277,M278,M281)</f>
        <v>0</v>
      </c>
      <c r="N272" s="126">
        <f>SUM(N273,N274,N277,N278,N281)</f>
        <v>0</v>
      </c>
      <c r="O272" s="284">
        <f t="shared" si="40"/>
        <v>0</v>
      </c>
      <c r="P272" s="285"/>
    </row>
    <row r="273" spans="1:16" ht="24" hidden="1" x14ac:dyDescent="0.25">
      <c r="A273" s="164">
        <v>7210</v>
      </c>
      <c r="B273" s="52" t="s">
        <v>265</v>
      </c>
      <c r="C273" s="376">
        <f t="shared" si="50"/>
        <v>0</v>
      </c>
      <c r="D273" s="231"/>
      <c r="E273" s="55"/>
      <c r="F273" s="287">
        <f t="shared" si="37"/>
        <v>0</v>
      </c>
      <c r="G273" s="231"/>
      <c r="H273" s="232"/>
      <c r="I273" s="114">
        <f t="shared" si="38"/>
        <v>0</v>
      </c>
      <c r="J273" s="231">
        <v>0</v>
      </c>
      <c r="K273" s="232"/>
      <c r="L273" s="114">
        <f t="shared" si="39"/>
        <v>0</v>
      </c>
      <c r="M273" s="179"/>
      <c r="N273" s="55"/>
      <c r="O273" s="114">
        <f t="shared" si="40"/>
        <v>0</v>
      </c>
      <c r="P273" s="208"/>
    </row>
    <row r="274" spans="1:16" s="146" customFormat="1" ht="36" hidden="1" x14ac:dyDescent="0.25">
      <c r="A274" s="108">
        <v>7220</v>
      </c>
      <c r="B274" s="57" t="s">
        <v>266</v>
      </c>
      <c r="C274" s="311">
        <f t="shared" si="50"/>
        <v>0</v>
      </c>
      <c r="D274" s="288">
        <f>SUM(D275:D276)</f>
        <v>0</v>
      </c>
      <c r="E274" s="109">
        <f>SUM(E275:E276)</f>
        <v>0</v>
      </c>
      <c r="F274" s="145">
        <f t="shared" si="37"/>
        <v>0</v>
      </c>
      <c r="G274" s="288">
        <f>SUM(G275:G276)</f>
        <v>0</v>
      </c>
      <c r="H274" s="115">
        <f>SUM(H275:H276)</f>
        <v>0</v>
      </c>
      <c r="I274" s="110">
        <f t="shared" si="38"/>
        <v>0</v>
      </c>
      <c r="J274" s="288">
        <f>SUM(J275:J276)</f>
        <v>0</v>
      </c>
      <c r="K274" s="115">
        <f>SUM(K275:K276)</f>
        <v>0</v>
      </c>
      <c r="L274" s="110">
        <f t="shared" si="39"/>
        <v>0</v>
      </c>
      <c r="M274" s="131">
        <f>SUM(M275:M276)</f>
        <v>0</v>
      </c>
      <c r="N274" s="109">
        <f>SUM(N275:N276)</f>
        <v>0</v>
      </c>
      <c r="O274" s="110">
        <f t="shared" si="40"/>
        <v>0</v>
      </c>
      <c r="P274" s="213"/>
    </row>
    <row r="275" spans="1:16" s="146" customFormat="1" ht="36" hidden="1" x14ac:dyDescent="0.25">
      <c r="A275" s="36">
        <v>7221</v>
      </c>
      <c r="B275" s="57" t="s">
        <v>267</v>
      </c>
      <c r="C275" s="311">
        <f t="shared" si="50"/>
        <v>0</v>
      </c>
      <c r="D275" s="237"/>
      <c r="E275" s="60"/>
      <c r="F275" s="145">
        <f t="shared" si="37"/>
        <v>0</v>
      </c>
      <c r="G275" s="237"/>
      <c r="H275" s="238"/>
      <c r="I275" s="110">
        <f t="shared" si="38"/>
        <v>0</v>
      </c>
      <c r="J275" s="237">
        <v>0</v>
      </c>
      <c r="K275" s="238"/>
      <c r="L275" s="110">
        <f t="shared" si="39"/>
        <v>0</v>
      </c>
      <c r="M275" s="121"/>
      <c r="N275" s="60"/>
      <c r="O275" s="110">
        <f t="shared" si="40"/>
        <v>0</v>
      </c>
      <c r="P275" s="213"/>
    </row>
    <row r="276" spans="1:16" s="146" customFormat="1" ht="36" hidden="1" x14ac:dyDescent="0.25">
      <c r="A276" s="36">
        <v>7222</v>
      </c>
      <c r="B276" s="57" t="s">
        <v>268</v>
      </c>
      <c r="C276" s="311">
        <f t="shared" si="50"/>
        <v>0</v>
      </c>
      <c r="D276" s="237"/>
      <c r="E276" s="60"/>
      <c r="F276" s="145">
        <f t="shared" si="37"/>
        <v>0</v>
      </c>
      <c r="G276" s="237"/>
      <c r="H276" s="238"/>
      <c r="I276" s="110">
        <f t="shared" si="38"/>
        <v>0</v>
      </c>
      <c r="J276" s="237">
        <v>0</v>
      </c>
      <c r="K276" s="238"/>
      <c r="L276" s="110">
        <f t="shared" si="39"/>
        <v>0</v>
      </c>
      <c r="M276" s="121"/>
      <c r="N276" s="60"/>
      <c r="O276" s="110">
        <f t="shared" si="40"/>
        <v>0</v>
      </c>
      <c r="P276" s="213"/>
    </row>
    <row r="277" spans="1:16" s="146" customFormat="1" ht="24" hidden="1" x14ac:dyDescent="0.25">
      <c r="A277" s="108">
        <v>7230</v>
      </c>
      <c r="B277" s="57" t="s">
        <v>269</v>
      </c>
      <c r="C277" s="311">
        <f t="shared" si="50"/>
        <v>0</v>
      </c>
      <c r="D277" s="237"/>
      <c r="E277" s="60"/>
      <c r="F277" s="145">
        <f t="shared" si="37"/>
        <v>0</v>
      </c>
      <c r="G277" s="237"/>
      <c r="H277" s="238"/>
      <c r="I277" s="110">
        <f t="shared" si="38"/>
        <v>0</v>
      </c>
      <c r="J277" s="237">
        <v>0</v>
      </c>
      <c r="K277" s="238"/>
      <c r="L277" s="110">
        <f t="shared" si="39"/>
        <v>0</v>
      </c>
      <c r="M277" s="121"/>
      <c r="N277" s="60"/>
      <c r="O277" s="110">
        <f>M277+N277</f>
        <v>0</v>
      </c>
      <c r="P277" s="213"/>
    </row>
    <row r="278" spans="1:16" ht="24" hidden="1" x14ac:dyDescent="0.25">
      <c r="A278" s="108">
        <v>7240</v>
      </c>
      <c r="B278" s="57" t="s">
        <v>270</v>
      </c>
      <c r="C278" s="311">
        <f t="shared" si="50"/>
        <v>0</v>
      </c>
      <c r="D278" s="288">
        <f>SUM(D279:D280)</f>
        <v>0</v>
      </c>
      <c r="E278" s="109">
        <f>SUM(E279:E280)</f>
        <v>0</v>
      </c>
      <c r="F278" s="145">
        <f t="shared" si="37"/>
        <v>0</v>
      </c>
      <c r="G278" s="288">
        <f>SUM(G279:G280)</f>
        <v>0</v>
      </c>
      <c r="H278" s="115">
        <f>SUM(H279:H280)</f>
        <v>0</v>
      </c>
      <c r="I278" s="110">
        <f t="shared" si="38"/>
        <v>0</v>
      </c>
      <c r="J278" s="288">
        <f>SUM(J279:J280)</f>
        <v>0</v>
      </c>
      <c r="K278" s="115">
        <f>SUM(K279:K280)</f>
        <v>0</v>
      </c>
      <c r="L278" s="110">
        <f t="shared" si="39"/>
        <v>0</v>
      </c>
      <c r="M278" s="131">
        <f>SUM(M279:M280)</f>
        <v>0</v>
      </c>
      <c r="N278" s="109">
        <f>SUM(N279:N280)</f>
        <v>0</v>
      </c>
      <c r="O278" s="110">
        <f>SUM(O279:O280)</f>
        <v>0</v>
      </c>
      <c r="P278" s="213"/>
    </row>
    <row r="279" spans="1:16" ht="48" hidden="1" x14ac:dyDescent="0.25">
      <c r="A279" s="36">
        <v>7245</v>
      </c>
      <c r="B279" s="57" t="s">
        <v>271</v>
      </c>
      <c r="C279" s="311">
        <f t="shared" si="50"/>
        <v>0</v>
      </c>
      <c r="D279" s="237"/>
      <c r="E279" s="60"/>
      <c r="F279" s="145">
        <f t="shared" si="37"/>
        <v>0</v>
      </c>
      <c r="G279" s="237"/>
      <c r="H279" s="238"/>
      <c r="I279" s="110">
        <f t="shared" si="38"/>
        <v>0</v>
      </c>
      <c r="J279" s="237">
        <v>0</v>
      </c>
      <c r="K279" s="238"/>
      <c r="L279" s="110">
        <f t="shared" si="39"/>
        <v>0</v>
      </c>
      <c r="M279" s="121"/>
      <c r="N279" s="60"/>
      <c r="O279" s="110">
        <f t="shared" ref="O279:O282" si="57">M279+N279</f>
        <v>0</v>
      </c>
      <c r="P279" s="213"/>
    </row>
    <row r="280" spans="1:16" ht="96" hidden="1" x14ac:dyDescent="0.25">
      <c r="A280" s="36">
        <v>7246</v>
      </c>
      <c r="B280" s="57" t="s">
        <v>272</v>
      </c>
      <c r="C280" s="311">
        <f t="shared" si="50"/>
        <v>0</v>
      </c>
      <c r="D280" s="237"/>
      <c r="E280" s="60"/>
      <c r="F280" s="145">
        <f t="shared" si="37"/>
        <v>0</v>
      </c>
      <c r="G280" s="237"/>
      <c r="H280" s="238"/>
      <c r="I280" s="110">
        <f t="shared" si="38"/>
        <v>0</v>
      </c>
      <c r="J280" s="237">
        <v>0</v>
      </c>
      <c r="K280" s="238"/>
      <c r="L280" s="110">
        <f t="shared" si="39"/>
        <v>0</v>
      </c>
      <c r="M280" s="121"/>
      <c r="N280" s="60"/>
      <c r="O280" s="110">
        <f t="shared" si="57"/>
        <v>0</v>
      </c>
      <c r="P280" s="213"/>
    </row>
    <row r="281" spans="1:16" ht="24" hidden="1" x14ac:dyDescent="0.25">
      <c r="A281" s="108">
        <v>7260</v>
      </c>
      <c r="B281" s="57" t="s">
        <v>273</v>
      </c>
      <c r="C281" s="311">
        <f t="shared" si="50"/>
        <v>0</v>
      </c>
      <c r="D281" s="231"/>
      <c r="E281" s="55"/>
      <c r="F281" s="287">
        <f t="shared" si="37"/>
        <v>0</v>
      </c>
      <c r="G281" s="231"/>
      <c r="H281" s="232"/>
      <c r="I281" s="114">
        <f t="shared" si="38"/>
        <v>0</v>
      </c>
      <c r="J281" s="231">
        <v>0</v>
      </c>
      <c r="K281" s="232"/>
      <c r="L281" s="114">
        <f t="shared" si="39"/>
        <v>0</v>
      </c>
      <c r="M281" s="179"/>
      <c r="N281" s="55"/>
      <c r="O281" s="114">
        <f t="shared" si="57"/>
        <v>0</v>
      </c>
      <c r="P281" s="208"/>
    </row>
    <row r="282" spans="1:16" hidden="1" x14ac:dyDescent="0.25">
      <c r="A282" s="44">
        <v>7700</v>
      </c>
      <c r="B282" s="103" t="s">
        <v>302</v>
      </c>
      <c r="C282" s="293">
        <f t="shared" si="50"/>
        <v>0</v>
      </c>
      <c r="D282" s="319">
        <f>D283</f>
        <v>0</v>
      </c>
      <c r="E282" s="158">
        <f>SUM(E283)</f>
        <v>0</v>
      </c>
      <c r="F282" s="320">
        <f t="shared" si="37"/>
        <v>0</v>
      </c>
      <c r="G282" s="319">
        <f>G283</f>
        <v>0</v>
      </c>
      <c r="H282" s="321">
        <f>SUM(H283)</f>
        <v>0</v>
      </c>
      <c r="I282" s="159">
        <f t="shared" si="38"/>
        <v>0</v>
      </c>
      <c r="J282" s="319">
        <f>J283</f>
        <v>0</v>
      </c>
      <c r="K282" s="321">
        <f>SUM(K283)</f>
        <v>0</v>
      </c>
      <c r="L282" s="159">
        <f t="shared" si="39"/>
        <v>0</v>
      </c>
      <c r="M282" s="173">
        <f>SUM(M283)</f>
        <v>0</v>
      </c>
      <c r="N282" s="158">
        <f>SUM(N283)</f>
        <v>0</v>
      </c>
      <c r="O282" s="159">
        <f t="shared" si="57"/>
        <v>0</v>
      </c>
      <c r="P282" s="294"/>
    </row>
    <row r="283" spans="1:16" hidden="1" x14ac:dyDescent="0.25">
      <c r="A283" s="62">
        <v>7720</v>
      </c>
      <c r="B283" s="63" t="s">
        <v>303</v>
      </c>
      <c r="C283" s="322">
        <f t="shared" si="50"/>
        <v>0</v>
      </c>
      <c r="D283" s="242"/>
      <c r="E283" s="66"/>
      <c r="F283" s="143">
        <f t="shared" si="37"/>
        <v>0</v>
      </c>
      <c r="G283" s="242"/>
      <c r="H283" s="243"/>
      <c r="I283" s="244">
        <f t="shared" si="38"/>
        <v>0</v>
      </c>
      <c r="J283" s="242">
        <v>0</v>
      </c>
      <c r="K283" s="243"/>
      <c r="L283" s="244">
        <f t="shared" si="39"/>
        <v>0</v>
      </c>
      <c r="M283" s="180"/>
      <c r="N283" s="66"/>
      <c r="O283" s="244">
        <f>M283+N283</f>
        <v>0</v>
      </c>
      <c r="P283" s="246"/>
    </row>
    <row r="284" spans="1:16" hidden="1" x14ac:dyDescent="0.25">
      <c r="A284" s="151"/>
      <c r="B284" s="78" t="s">
        <v>274</v>
      </c>
      <c r="C284" s="376">
        <f t="shared" si="50"/>
        <v>0</v>
      </c>
      <c r="D284" s="127">
        <f>SUM(D285:D286)</f>
        <v>0</v>
      </c>
      <c r="E284" s="106">
        <f>SUM(E285:E286)</f>
        <v>0</v>
      </c>
      <c r="F284" s="286">
        <f t="shared" si="37"/>
        <v>0</v>
      </c>
      <c r="G284" s="127">
        <f>SUM(G285:G286)</f>
        <v>0</v>
      </c>
      <c r="H284" s="172">
        <f>SUM(H285:H286)</f>
        <v>0</v>
      </c>
      <c r="I284" s="107">
        <f t="shared" si="38"/>
        <v>0</v>
      </c>
      <c r="J284" s="127">
        <f>SUM(J285:J286)</f>
        <v>0</v>
      </c>
      <c r="K284" s="172">
        <f>SUM(K285:K286)</f>
        <v>0</v>
      </c>
      <c r="L284" s="107">
        <f t="shared" si="39"/>
        <v>0</v>
      </c>
      <c r="M284" s="132">
        <f>SUM(M285:M286)</f>
        <v>0</v>
      </c>
      <c r="N284" s="106">
        <f>SUM(N285:N286)</f>
        <v>0</v>
      </c>
      <c r="O284" s="107">
        <f t="shared" ref="O284:O299" si="58">M284+N284</f>
        <v>0</v>
      </c>
      <c r="P284" s="265"/>
    </row>
    <row r="285" spans="1:16" hidden="1" x14ac:dyDescent="0.25">
      <c r="A285" s="144" t="s">
        <v>275</v>
      </c>
      <c r="B285" s="36" t="s">
        <v>276</v>
      </c>
      <c r="C285" s="311">
        <f t="shared" si="50"/>
        <v>0</v>
      </c>
      <c r="D285" s="237"/>
      <c r="E285" s="60"/>
      <c r="F285" s="145">
        <f t="shared" si="37"/>
        <v>0</v>
      </c>
      <c r="G285" s="237"/>
      <c r="H285" s="238"/>
      <c r="I285" s="110">
        <f t="shared" si="38"/>
        <v>0</v>
      </c>
      <c r="J285" s="237">
        <f>25-25</f>
        <v>0</v>
      </c>
      <c r="K285" s="238"/>
      <c r="L285" s="110">
        <f t="shared" si="39"/>
        <v>0</v>
      </c>
      <c r="M285" s="121"/>
      <c r="N285" s="60"/>
      <c r="O285" s="110">
        <f t="shared" si="58"/>
        <v>0</v>
      </c>
      <c r="P285" s="213"/>
    </row>
    <row r="286" spans="1:16" ht="24" hidden="1" x14ac:dyDescent="0.25">
      <c r="A286" s="144" t="s">
        <v>277</v>
      </c>
      <c r="B286" s="150" t="s">
        <v>278</v>
      </c>
      <c r="C286" s="376">
        <f t="shared" si="50"/>
        <v>0</v>
      </c>
      <c r="D286" s="231"/>
      <c r="E286" s="55"/>
      <c r="F286" s="287">
        <f t="shared" si="37"/>
        <v>0</v>
      </c>
      <c r="G286" s="231"/>
      <c r="H286" s="232"/>
      <c r="I286" s="114">
        <f t="shared" si="38"/>
        <v>0</v>
      </c>
      <c r="J286" s="231"/>
      <c r="K286" s="232"/>
      <c r="L286" s="114">
        <f t="shared" si="39"/>
        <v>0</v>
      </c>
      <c r="M286" s="179"/>
      <c r="N286" s="55"/>
      <c r="O286" s="114">
        <f t="shared" si="58"/>
        <v>0</v>
      </c>
      <c r="P286" s="208"/>
    </row>
    <row r="287" spans="1:16" x14ac:dyDescent="0.25">
      <c r="A287" s="323"/>
      <c r="B287" s="324" t="s">
        <v>279</v>
      </c>
      <c r="C287" s="389">
        <f>SUM(C284,C271,C233,C198,C190,C176,C78,C56)</f>
        <v>354375</v>
      </c>
      <c r="D287" s="326">
        <f>SUM(D284,D271,D233,D198,D190,D176,D78,D56)</f>
        <v>434375</v>
      </c>
      <c r="E287" s="327">
        <f>SUM(E284,E271,E233,E198,E190,E176,E78,E56)</f>
        <v>-80000</v>
      </c>
      <c r="F287" s="140">
        <f t="shared" si="37"/>
        <v>354375</v>
      </c>
      <c r="G287" s="326">
        <f>SUM(G284,G271,G233,G198,G190,G176,G78,G56)</f>
        <v>0</v>
      </c>
      <c r="H287" s="328">
        <f>SUM(H284,H271,H233,H198,H190,H176,H78,H56)</f>
        <v>0</v>
      </c>
      <c r="I287" s="329">
        <f t="shared" si="38"/>
        <v>0</v>
      </c>
      <c r="J287" s="326">
        <f t="shared" ref="J287" si="59">SUM(J284,J271,J233,J198,J190,J176,J78,J56)</f>
        <v>0</v>
      </c>
      <c r="K287" s="328">
        <f>SUM(K284,K271,K233,K198,K190,K176,K78,K56)</f>
        <v>0</v>
      </c>
      <c r="L287" s="329">
        <f t="shared" si="39"/>
        <v>0</v>
      </c>
      <c r="M287" s="134">
        <f>SUM(M284,M271,M233,M198,M190,M176,M78,M56)</f>
        <v>0</v>
      </c>
      <c r="N287" s="126">
        <f>SUM(N284,N271,N233,N198,N190,N176,N78,N56)</f>
        <v>0</v>
      </c>
      <c r="O287" s="284">
        <f t="shared" si="58"/>
        <v>0</v>
      </c>
      <c r="P287" s="285"/>
    </row>
    <row r="288" spans="1:16" hidden="1" x14ac:dyDescent="0.25">
      <c r="A288" s="349" t="s">
        <v>280</v>
      </c>
      <c r="B288" s="350"/>
      <c r="C288" s="390">
        <f t="shared" ref="C288" si="60">F288+I288+L288+O288</f>
        <v>0</v>
      </c>
      <c r="D288" s="331">
        <f>SUM(D28,D29,D45)-D54</f>
        <v>0</v>
      </c>
      <c r="E288" s="332">
        <f>SUM(E28,E29,E45)-E54</f>
        <v>0</v>
      </c>
      <c r="F288" s="333">
        <f t="shared" si="37"/>
        <v>0</v>
      </c>
      <c r="G288" s="331">
        <f>SUM(G28,G29,G45)-G54</f>
        <v>0</v>
      </c>
      <c r="H288" s="334">
        <f>SUM(H28,H29,H45)-H54</f>
        <v>0</v>
      </c>
      <c r="I288" s="335">
        <f t="shared" si="38"/>
        <v>0</v>
      </c>
      <c r="J288" s="331">
        <f>(J30+J46)-J54</f>
        <v>0</v>
      </c>
      <c r="K288" s="334">
        <f>(K30+K46)-K54</f>
        <v>0</v>
      </c>
      <c r="L288" s="335">
        <f t="shared" si="39"/>
        <v>0</v>
      </c>
      <c r="M288" s="330">
        <f>M48-M54</f>
        <v>0</v>
      </c>
      <c r="N288" s="332">
        <f>N48-N54</f>
        <v>0</v>
      </c>
      <c r="O288" s="335">
        <f t="shared" si="58"/>
        <v>0</v>
      </c>
      <c r="P288" s="336"/>
    </row>
    <row r="289" spans="1:17" s="20" customFormat="1" hidden="1" x14ac:dyDescent="0.25">
      <c r="A289" s="349" t="s">
        <v>281</v>
      </c>
      <c r="B289" s="350"/>
      <c r="C289" s="390">
        <f>SUM(C290,C291)-C298+C299</f>
        <v>0</v>
      </c>
      <c r="D289" s="331">
        <f>SUM(D290,D291)-D298+D299</f>
        <v>0</v>
      </c>
      <c r="E289" s="332">
        <f>SUM(E290,E291)-E298+E299</f>
        <v>0</v>
      </c>
      <c r="F289" s="333">
        <f t="shared" si="37"/>
        <v>0</v>
      </c>
      <c r="G289" s="331">
        <f>SUM(G290,G291)-G298+G299</f>
        <v>0</v>
      </c>
      <c r="H289" s="334">
        <f>SUM(H290,H291)-H298+H299</f>
        <v>0</v>
      </c>
      <c r="I289" s="335">
        <f t="shared" si="38"/>
        <v>0</v>
      </c>
      <c r="J289" s="331">
        <f t="shared" ref="J289" si="61">SUM(J290,J291)-J298+J299</f>
        <v>0</v>
      </c>
      <c r="K289" s="334">
        <f>SUM(K290,K291)-K298+K299</f>
        <v>0</v>
      </c>
      <c r="L289" s="335">
        <f t="shared" si="39"/>
        <v>0</v>
      </c>
      <c r="M289" s="330">
        <f>SUM(M290,M291)-M298+M299</f>
        <v>0</v>
      </c>
      <c r="N289" s="332">
        <f>SUM(N290,N291)-N298+N299</f>
        <v>0</v>
      </c>
      <c r="O289" s="335">
        <f t="shared" si="58"/>
        <v>0</v>
      </c>
      <c r="P289" s="336"/>
    </row>
    <row r="290" spans="1:17" s="20" customFormat="1" hidden="1" x14ac:dyDescent="0.25">
      <c r="A290" s="338" t="s">
        <v>282</v>
      </c>
      <c r="B290" s="338" t="s">
        <v>283</v>
      </c>
      <c r="C290" s="390">
        <f>C25-C284</f>
        <v>0</v>
      </c>
      <c r="D290" s="331">
        <f>D25-D284</f>
        <v>0</v>
      </c>
      <c r="E290" s="332">
        <f>E25-E284</f>
        <v>0</v>
      </c>
      <c r="F290" s="333">
        <f t="shared" si="37"/>
        <v>0</v>
      </c>
      <c r="G290" s="331">
        <f>G25-G284</f>
        <v>0</v>
      </c>
      <c r="H290" s="334">
        <f>H25-H284</f>
        <v>0</v>
      </c>
      <c r="I290" s="335">
        <f t="shared" si="38"/>
        <v>0</v>
      </c>
      <c r="J290" s="331">
        <f t="shared" ref="J290" si="62">J25-J284</f>
        <v>0</v>
      </c>
      <c r="K290" s="334">
        <f>K25-K284</f>
        <v>0</v>
      </c>
      <c r="L290" s="335">
        <f t="shared" si="39"/>
        <v>0</v>
      </c>
      <c r="M290" s="330">
        <f>M25-M284</f>
        <v>0</v>
      </c>
      <c r="N290" s="332">
        <f>N25-N284</f>
        <v>0</v>
      </c>
      <c r="O290" s="335">
        <f t="shared" si="58"/>
        <v>0</v>
      </c>
      <c r="P290" s="336"/>
    </row>
    <row r="291" spans="1:17" s="20" customFormat="1" hidden="1" x14ac:dyDescent="0.25">
      <c r="A291" s="339" t="s">
        <v>284</v>
      </c>
      <c r="B291" s="339" t="s">
        <v>285</v>
      </c>
      <c r="C291" s="390">
        <f>SUM(C292,C294,C296)-SUM(C293,C295,C297)</f>
        <v>0</v>
      </c>
      <c r="D291" s="331">
        <f>SUM(D292,D294,D296)-SUM(D293,D295,D297)</f>
        <v>0</v>
      </c>
      <c r="E291" s="332">
        <f t="shared" ref="E291" si="63">SUM(E292,E294,E296)-SUM(E293,E295,E297)</f>
        <v>0</v>
      </c>
      <c r="F291" s="333">
        <f t="shared" si="37"/>
        <v>0</v>
      </c>
      <c r="G291" s="331">
        <f t="shared" ref="G291:H291" si="64">SUM(G292,G294,G296)-SUM(G293,G295,G297)</f>
        <v>0</v>
      </c>
      <c r="H291" s="334">
        <f t="shared" si="64"/>
        <v>0</v>
      </c>
      <c r="I291" s="335">
        <f t="shared" si="38"/>
        <v>0</v>
      </c>
      <c r="J291" s="331">
        <f t="shared" ref="J291:K291" si="65">SUM(J292,J294,J296)-SUM(J293,J295,J297)</f>
        <v>0</v>
      </c>
      <c r="K291" s="334">
        <f t="shared" si="65"/>
        <v>0</v>
      </c>
      <c r="L291" s="335">
        <f t="shared" si="39"/>
        <v>0</v>
      </c>
      <c r="M291" s="330">
        <f t="shared" ref="M291:N291" si="66">SUM(M292,M294,M296)-SUM(M293,M295,M297)</f>
        <v>0</v>
      </c>
      <c r="N291" s="332">
        <f t="shared" si="66"/>
        <v>0</v>
      </c>
      <c r="O291" s="335">
        <f t="shared" si="58"/>
        <v>0</v>
      </c>
      <c r="P291" s="336"/>
    </row>
    <row r="292" spans="1:17" s="20" customFormat="1" hidden="1" x14ac:dyDescent="0.25">
      <c r="A292" s="151" t="s">
        <v>286</v>
      </c>
      <c r="B292" s="81" t="s">
        <v>287</v>
      </c>
      <c r="C292" s="322">
        <f t="shared" ref="C292:C299" si="67">F292+I292+L292+O292</f>
        <v>0</v>
      </c>
      <c r="D292" s="242"/>
      <c r="E292" s="66"/>
      <c r="F292" s="143">
        <f t="shared" si="37"/>
        <v>0</v>
      </c>
      <c r="G292" s="242"/>
      <c r="H292" s="243"/>
      <c r="I292" s="244">
        <f t="shared" si="38"/>
        <v>0</v>
      </c>
      <c r="J292" s="242"/>
      <c r="K292" s="243"/>
      <c r="L292" s="244">
        <f t="shared" si="39"/>
        <v>0</v>
      </c>
      <c r="M292" s="180"/>
      <c r="N292" s="66"/>
      <c r="O292" s="244">
        <f t="shared" si="58"/>
        <v>0</v>
      </c>
      <c r="P292" s="246"/>
    </row>
    <row r="293" spans="1:17" ht="24" hidden="1" x14ac:dyDescent="0.25">
      <c r="A293" s="144" t="s">
        <v>288</v>
      </c>
      <c r="B293" s="35" t="s">
        <v>289</v>
      </c>
      <c r="C293" s="311">
        <f t="shared" si="67"/>
        <v>0</v>
      </c>
      <c r="D293" s="237"/>
      <c r="E293" s="60"/>
      <c r="F293" s="145">
        <f t="shared" si="37"/>
        <v>0</v>
      </c>
      <c r="G293" s="237"/>
      <c r="H293" s="238"/>
      <c r="I293" s="110">
        <f t="shared" si="38"/>
        <v>0</v>
      </c>
      <c r="J293" s="237"/>
      <c r="K293" s="238"/>
      <c r="L293" s="110">
        <f t="shared" si="39"/>
        <v>0</v>
      </c>
      <c r="M293" s="121"/>
      <c r="N293" s="60"/>
      <c r="O293" s="110">
        <f t="shared" si="58"/>
        <v>0</v>
      </c>
      <c r="P293" s="213"/>
    </row>
    <row r="294" spans="1:17" hidden="1" x14ac:dyDescent="0.25">
      <c r="A294" s="144" t="s">
        <v>290</v>
      </c>
      <c r="B294" s="35" t="s">
        <v>291</v>
      </c>
      <c r="C294" s="311">
        <f t="shared" si="67"/>
        <v>0</v>
      </c>
      <c r="D294" s="237"/>
      <c r="E294" s="60"/>
      <c r="F294" s="145">
        <f t="shared" si="37"/>
        <v>0</v>
      </c>
      <c r="G294" s="237"/>
      <c r="H294" s="238"/>
      <c r="I294" s="110">
        <f t="shared" si="38"/>
        <v>0</v>
      </c>
      <c r="J294" s="237"/>
      <c r="K294" s="238"/>
      <c r="L294" s="110">
        <f t="shared" si="39"/>
        <v>0</v>
      </c>
      <c r="M294" s="121"/>
      <c r="N294" s="60"/>
      <c r="O294" s="110">
        <f t="shared" si="58"/>
        <v>0</v>
      </c>
      <c r="P294" s="213"/>
    </row>
    <row r="295" spans="1:17" ht="24" hidden="1" x14ac:dyDescent="0.25">
      <c r="A295" s="144" t="s">
        <v>292</v>
      </c>
      <c r="B295" s="35" t="s">
        <v>293</v>
      </c>
      <c r="C295" s="311">
        <f t="shared" si="67"/>
        <v>0</v>
      </c>
      <c r="D295" s="237"/>
      <c r="E295" s="60"/>
      <c r="F295" s="145">
        <f t="shared" si="37"/>
        <v>0</v>
      </c>
      <c r="G295" s="237"/>
      <c r="H295" s="238"/>
      <c r="I295" s="110">
        <f t="shared" si="38"/>
        <v>0</v>
      </c>
      <c r="J295" s="237"/>
      <c r="K295" s="238"/>
      <c r="L295" s="110">
        <f t="shared" si="39"/>
        <v>0</v>
      </c>
      <c r="M295" s="121"/>
      <c r="N295" s="60"/>
      <c r="O295" s="110">
        <f t="shared" si="58"/>
        <v>0</v>
      </c>
      <c r="P295" s="213"/>
    </row>
    <row r="296" spans="1:17" hidden="1" x14ac:dyDescent="0.25">
      <c r="A296" s="144" t="s">
        <v>294</v>
      </c>
      <c r="B296" s="35" t="s">
        <v>295</v>
      </c>
      <c r="C296" s="311">
        <f t="shared" si="67"/>
        <v>0</v>
      </c>
      <c r="D296" s="237"/>
      <c r="E296" s="60"/>
      <c r="F296" s="145">
        <f t="shared" si="37"/>
        <v>0</v>
      </c>
      <c r="G296" s="237"/>
      <c r="H296" s="238"/>
      <c r="I296" s="110">
        <f t="shared" si="38"/>
        <v>0</v>
      </c>
      <c r="J296" s="237"/>
      <c r="K296" s="238"/>
      <c r="L296" s="110">
        <f t="shared" si="39"/>
        <v>0</v>
      </c>
      <c r="M296" s="121"/>
      <c r="N296" s="60"/>
      <c r="O296" s="110">
        <f t="shared" si="58"/>
        <v>0</v>
      </c>
      <c r="P296" s="213"/>
    </row>
    <row r="297" spans="1:17" ht="24" hidden="1" x14ac:dyDescent="0.25">
      <c r="A297" s="152" t="s">
        <v>296</v>
      </c>
      <c r="B297" s="153" t="s">
        <v>297</v>
      </c>
      <c r="C297" s="386">
        <f t="shared" si="67"/>
        <v>0</v>
      </c>
      <c r="D297" s="302"/>
      <c r="E297" s="123"/>
      <c r="F297" s="139">
        <f t="shared" si="37"/>
        <v>0</v>
      </c>
      <c r="G297" s="302"/>
      <c r="H297" s="303"/>
      <c r="I297" s="300">
        <f t="shared" si="38"/>
        <v>0</v>
      </c>
      <c r="J297" s="302"/>
      <c r="K297" s="303"/>
      <c r="L297" s="300">
        <f t="shared" si="39"/>
        <v>0</v>
      </c>
      <c r="M297" s="124"/>
      <c r="N297" s="123"/>
      <c r="O297" s="300">
        <f t="shared" si="58"/>
        <v>0</v>
      </c>
      <c r="P297" s="301"/>
    </row>
    <row r="298" spans="1:17" hidden="1" x14ac:dyDescent="0.25">
      <c r="A298" s="339" t="s">
        <v>298</v>
      </c>
      <c r="B298" s="339" t="s">
        <v>299</v>
      </c>
      <c r="C298" s="390">
        <f t="shared" si="67"/>
        <v>0</v>
      </c>
      <c r="D298" s="341"/>
      <c r="E298" s="342"/>
      <c r="F298" s="333">
        <f t="shared" si="37"/>
        <v>0</v>
      </c>
      <c r="G298" s="341"/>
      <c r="H298" s="343"/>
      <c r="I298" s="335">
        <f t="shared" si="38"/>
        <v>0</v>
      </c>
      <c r="J298" s="341"/>
      <c r="K298" s="343"/>
      <c r="L298" s="335">
        <f t="shared" si="39"/>
        <v>0</v>
      </c>
      <c r="M298" s="344"/>
      <c r="N298" s="342"/>
      <c r="O298" s="335">
        <f t="shared" si="58"/>
        <v>0</v>
      </c>
      <c r="P298" s="336"/>
    </row>
    <row r="299" spans="1:17" s="20" customFormat="1" ht="48" hidden="1" x14ac:dyDescent="0.25">
      <c r="A299" s="339" t="s">
        <v>300</v>
      </c>
      <c r="B299" s="154" t="s">
        <v>301</v>
      </c>
      <c r="C299" s="391">
        <f t="shared" si="67"/>
        <v>0</v>
      </c>
      <c r="D299" s="345"/>
      <c r="E299" s="346"/>
      <c r="F299" s="162">
        <f t="shared" si="37"/>
        <v>0</v>
      </c>
      <c r="G299" s="341"/>
      <c r="H299" s="343"/>
      <c r="I299" s="335">
        <f t="shared" si="38"/>
        <v>0</v>
      </c>
      <c r="J299" s="341"/>
      <c r="K299" s="343"/>
      <c r="L299" s="335">
        <f t="shared" si="39"/>
        <v>0</v>
      </c>
      <c r="M299" s="344"/>
      <c r="N299" s="342"/>
      <c r="O299" s="335">
        <f t="shared" si="58"/>
        <v>0</v>
      </c>
      <c r="P299" s="336"/>
    </row>
    <row r="300" spans="1:17" s="20" customFormat="1" x14ac:dyDescent="0.25">
      <c r="A300" s="347" t="s">
        <v>306</v>
      </c>
      <c r="B300" s="156"/>
      <c r="C300" s="156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348"/>
      <c r="Q300" s="18"/>
    </row>
    <row r="301" spans="1:17" ht="12.75" thickBot="1" x14ac:dyDescent="0.3">
      <c r="A301" s="352"/>
      <c r="B301" s="353"/>
      <c r="C301" s="353"/>
      <c r="D301" s="353"/>
      <c r="E301" s="353"/>
      <c r="F301" s="353"/>
      <c r="G301" s="353"/>
      <c r="H301" s="353"/>
      <c r="I301" s="353"/>
      <c r="J301" s="353"/>
      <c r="K301" s="353"/>
      <c r="L301" s="353"/>
      <c r="M301" s="353"/>
      <c r="N301" s="353"/>
      <c r="O301" s="353"/>
      <c r="P301" s="354"/>
      <c r="Q301" s="369"/>
    </row>
    <row r="302" spans="1:1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</sheetData>
  <sheetProtection algorithmName="SHA-512" hashValue="9QjfhhmybEGLRlyWIVDwdSxjVuGGslew6PhsBez3S5RCkP9XdbIfQojxuLL6GCdygQBPOgJpXdDk2rB9yqccpA==" saltValue="t/X/ad2vJ4trAarWOjwJmw==" spinCount="100000" sheet="1" objects="1" scenarios="1" formatCells="0" formatColumns="0" formatRows="0"/>
  <autoFilter ref="A22:P300">
    <filterColumn colId="2">
      <filters>
        <filter val="354 375"/>
      </filters>
    </filterColumn>
  </autoFilter>
  <mergeCells count="31">
    <mergeCell ref="J20:J21"/>
    <mergeCell ref="K20:K21"/>
    <mergeCell ref="L20:L21"/>
    <mergeCell ref="C17:P17"/>
    <mergeCell ref="C18:P18"/>
    <mergeCell ref="A19:A21"/>
    <mergeCell ref="B19:B21"/>
    <mergeCell ref="C19:O19"/>
    <mergeCell ref="P19:P21"/>
    <mergeCell ref="C20:C21"/>
    <mergeCell ref="D20:D21"/>
    <mergeCell ref="E20:E21"/>
    <mergeCell ref="F20:F21"/>
    <mergeCell ref="M20:M21"/>
    <mergeCell ref="N20:N21"/>
    <mergeCell ref="O20:O21"/>
    <mergeCell ref="G20:G21"/>
    <mergeCell ref="H20:H21"/>
    <mergeCell ref="I20:I21"/>
    <mergeCell ref="C16:P16"/>
    <mergeCell ref="A3:P3"/>
    <mergeCell ref="A4:P4"/>
    <mergeCell ref="C6:P6"/>
    <mergeCell ref="C7:P7"/>
    <mergeCell ref="C8:P8"/>
    <mergeCell ref="C9:P9"/>
    <mergeCell ref="C10:P10"/>
    <mergeCell ref="C11:P11"/>
    <mergeCell ref="C13:P13"/>
    <mergeCell ref="C14:P14"/>
    <mergeCell ref="C15:P15"/>
  </mergeCells>
  <pageMargins left="0.98425196850393704" right="0.39370078740157483" top="0.39370078740157483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>&amp;R&amp;"Times New Roman,Regular"&amp;9   90.pielikums Jūrmalas pilsētas domes 
2016.gada 10.marta saistošajiem noteikumiem Nr.6
(protokols Nr.3, 5.punkts)</firstHeader>
    <firstFooter>&amp;L&amp;9&amp;D; &amp;T&amp;R&amp;9&amp;P (&amp;N)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Q321"/>
  <sheetViews>
    <sheetView view="pageLayout" zoomScaleNormal="90" workbookViewId="0">
      <selection activeCell="S18" sqref="S18"/>
    </sheetView>
  </sheetViews>
  <sheetFormatPr defaultRowHeight="12" outlineLevelCol="1" x14ac:dyDescent="0.25"/>
  <cols>
    <col min="1" max="1" width="10.85546875" style="6" customWidth="1"/>
    <col min="2" max="2" width="28" style="6" customWidth="1"/>
    <col min="3" max="3" width="8.7109375" style="6" customWidth="1"/>
    <col min="4" max="5" width="8.7109375" style="6" hidden="1" customWidth="1" outlineLevel="1"/>
    <col min="6" max="6" width="8.7109375" style="6" customWidth="1" collapsed="1"/>
    <col min="7" max="7" width="12.28515625" style="6" hidden="1" customWidth="1" outlineLevel="1"/>
    <col min="8" max="8" width="10" style="6" hidden="1" customWidth="1" outlineLevel="1"/>
    <col min="9" max="9" width="8.7109375" style="6" customWidth="1" collapsed="1"/>
    <col min="10" max="10" width="8.7109375" style="6" hidden="1" customWidth="1" outlineLevel="1"/>
    <col min="11" max="11" width="7.7109375" style="6" hidden="1" customWidth="1" outlineLevel="1"/>
    <col min="12" max="12" width="7.42578125" style="6" customWidth="1" collapsed="1"/>
    <col min="13" max="14" width="8.7109375" style="6" hidden="1" customWidth="1" outlineLevel="1"/>
    <col min="15" max="15" width="7.5703125" style="6" customWidth="1" collapsed="1"/>
    <col min="16" max="16" width="36.7109375" style="1" hidden="1" customWidth="1" outlineLevel="1"/>
    <col min="17" max="17" width="9.140625" style="1" collapsed="1"/>
    <col min="18" max="16384" width="9.140625" style="1"/>
  </cols>
  <sheetData>
    <row r="1" spans="1:17" x14ac:dyDescent="0.25"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368"/>
      <c r="N1" s="368"/>
      <c r="O1" s="184" t="s">
        <v>327</v>
      </c>
    </row>
    <row r="2" spans="1:17" x14ac:dyDescent="0.2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7" x14ac:dyDescent="0.25">
      <c r="A3" s="738"/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40"/>
      <c r="Q3" s="369"/>
    </row>
    <row r="4" spans="1:17" ht="15.75" x14ac:dyDescent="0.25">
      <c r="A4" s="741" t="s">
        <v>304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3"/>
      <c r="Q4" s="369"/>
    </row>
    <row r="5" spans="1:17" x14ac:dyDescent="0.25">
      <c r="A5" s="2"/>
      <c r="B5" s="3"/>
      <c r="C5" s="18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87"/>
      <c r="P5" s="188"/>
      <c r="Q5" s="369"/>
    </row>
    <row r="6" spans="1:17" ht="12.75" x14ac:dyDescent="0.25">
      <c r="A6" s="4" t="s">
        <v>0</v>
      </c>
      <c r="B6" s="5"/>
      <c r="C6" s="744" t="s">
        <v>319</v>
      </c>
      <c r="D6" s="744"/>
      <c r="E6" s="744"/>
      <c r="F6" s="744"/>
      <c r="G6" s="744"/>
      <c r="H6" s="744"/>
      <c r="I6" s="744"/>
      <c r="J6" s="744"/>
      <c r="K6" s="744"/>
      <c r="L6" s="744"/>
      <c r="M6" s="744"/>
      <c r="N6" s="744"/>
      <c r="O6" s="744"/>
      <c r="P6" s="745"/>
      <c r="Q6" s="369"/>
    </row>
    <row r="7" spans="1:17" ht="12.75" x14ac:dyDescent="0.25">
      <c r="A7" s="4" t="s">
        <v>1</v>
      </c>
      <c r="B7" s="5"/>
      <c r="C7" s="744" t="s">
        <v>320</v>
      </c>
      <c r="D7" s="744"/>
      <c r="E7" s="744"/>
      <c r="F7" s="744"/>
      <c r="G7" s="744"/>
      <c r="H7" s="744"/>
      <c r="I7" s="744"/>
      <c r="J7" s="744"/>
      <c r="K7" s="744"/>
      <c r="L7" s="744"/>
      <c r="M7" s="744"/>
      <c r="N7" s="744"/>
      <c r="O7" s="744"/>
      <c r="P7" s="745"/>
      <c r="Q7" s="369"/>
    </row>
    <row r="8" spans="1:17" x14ac:dyDescent="0.25">
      <c r="A8" s="2" t="s">
        <v>2</v>
      </c>
      <c r="B8" s="3"/>
      <c r="C8" s="736" t="s">
        <v>321</v>
      </c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7"/>
      <c r="Q8" s="369"/>
    </row>
    <row r="9" spans="1:17" x14ac:dyDescent="0.25">
      <c r="A9" s="2" t="s">
        <v>3</v>
      </c>
      <c r="B9" s="3"/>
      <c r="C9" s="736" t="s">
        <v>322</v>
      </c>
      <c r="D9" s="736"/>
      <c r="E9" s="736"/>
      <c r="F9" s="736"/>
      <c r="G9" s="736"/>
      <c r="H9" s="736"/>
      <c r="I9" s="736"/>
      <c r="J9" s="736"/>
      <c r="K9" s="736"/>
      <c r="L9" s="736"/>
      <c r="M9" s="736"/>
      <c r="N9" s="736"/>
      <c r="O9" s="736"/>
      <c r="P9" s="737"/>
      <c r="Q9" s="369"/>
    </row>
    <row r="10" spans="1:17" ht="24" customHeight="1" x14ac:dyDescent="0.25">
      <c r="A10" s="2" t="s">
        <v>4</v>
      </c>
      <c r="B10" s="3"/>
      <c r="C10" s="744" t="s">
        <v>323</v>
      </c>
      <c r="D10" s="744"/>
      <c r="E10" s="744"/>
      <c r="F10" s="744"/>
      <c r="G10" s="744"/>
      <c r="H10" s="744"/>
      <c r="I10" s="744"/>
      <c r="J10" s="744"/>
      <c r="K10" s="744"/>
      <c r="L10" s="744"/>
      <c r="M10" s="744"/>
      <c r="N10" s="744"/>
      <c r="O10" s="744"/>
      <c r="P10" s="745"/>
      <c r="Q10" s="369"/>
    </row>
    <row r="11" spans="1:17" x14ac:dyDescent="0.25">
      <c r="A11" s="2" t="s">
        <v>307</v>
      </c>
      <c r="B11" s="3"/>
      <c r="C11" s="744" t="s">
        <v>328</v>
      </c>
      <c r="D11" s="744"/>
      <c r="E11" s="744"/>
      <c r="F11" s="744"/>
      <c r="G11" s="744"/>
      <c r="H11" s="744"/>
      <c r="I11" s="744"/>
      <c r="J11" s="744"/>
      <c r="K11" s="744"/>
      <c r="L11" s="744"/>
      <c r="M11" s="744"/>
      <c r="N11" s="744"/>
      <c r="O11" s="744"/>
      <c r="P11" s="745"/>
      <c r="Q11" s="369"/>
    </row>
    <row r="12" spans="1:17" x14ac:dyDescent="0.25">
      <c r="A12" s="7" t="s">
        <v>5</v>
      </c>
      <c r="B12" s="3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351"/>
      <c r="Q12" s="369"/>
    </row>
    <row r="13" spans="1:17" x14ac:dyDescent="0.25">
      <c r="A13" s="2"/>
      <c r="B13" s="3" t="s">
        <v>6</v>
      </c>
      <c r="C13" s="736" t="s">
        <v>324</v>
      </c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7"/>
      <c r="Q13" s="369"/>
    </row>
    <row r="14" spans="1:17" x14ac:dyDescent="0.25">
      <c r="A14" s="2"/>
      <c r="B14" s="3" t="s">
        <v>7</v>
      </c>
      <c r="C14" s="736" t="s">
        <v>325</v>
      </c>
      <c r="D14" s="736"/>
      <c r="E14" s="736"/>
      <c r="F14" s="736"/>
      <c r="G14" s="736"/>
      <c r="H14" s="736"/>
      <c r="I14" s="736"/>
      <c r="J14" s="736"/>
      <c r="K14" s="736"/>
      <c r="L14" s="736"/>
      <c r="M14" s="736"/>
      <c r="N14" s="736"/>
      <c r="O14" s="736"/>
      <c r="P14" s="737"/>
      <c r="Q14" s="369"/>
    </row>
    <row r="15" spans="1:17" x14ac:dyDescent="0.25">
      <c r="A15" s="2"/>
      <c r="B15" s="3" t="s">
        <v>8</v>
      </c>
      <c r="C15" s="736"/>
      <c r="D15" s="736"/>
      <c r="E15" s="736"/>
      <c r="F15" s="736"/>
      <c r="G15" s="736"/>
      <c r="H15" s="736"/>
      <c r="I15" s="736"/>
      <c r="J15" s="736"/>
      <c r="K15" s="736"/>
      <c r="L15" s="736"/>
      <c r="M15" s="736"/>
      <c r="N15" s="736"/>
      <c r="O15" s="736"/>
      <c r="P15" s="737"/>
      <c r="Q15" s="369"/>
    </row>
    <row r="16" spans="1:17" x14ac:dyDescent="0.25">
      <c r="A16" s="2"/>
      <c r="B16" s="3" t="s">
        <v>9</v>
      </c>
      <c r="C16" s="736" t="s">
        <v>326</v>
      </c>
      <c r="D16" s="736"/>
      <c r="E16" s="736"/>
      <c r="F16" s="736"/>
      <c r="G16" s="736"/>
      <c r="H16" s="736"/>
      <c r="I16" s="736"/>
      <c r="J16" s="736"/>
      <c r="K16" s="736"/>
      <c r="L16" s="736"/>
      <c r="M16" s="736"/>
      <c r="N16" s="736"/>
      <c r="O16" s="736"/>
      <c r="P16" s="737"/>
      <c r="Q16" s="369"/>
    </row>
    <row r="17" spans="1:17" x14ac:dyDescent="0.25">
      <c r="A17" s="2"/>
      <c r="B17" s="3" t="s">
        <v>10</v>
      </c>
      <c r="C17" s="736"/>
      <c r="D17" s="736"/>
      <c r="E17" s="736"/>
      <c r="F17" s="736"/>
      <c r="G17" s="736"/>
      <c r="H17" s="736"/>
      <c r="I17" s="736"/>
      <c r="J17" s="736"/>
      <c r="K17" s="736"/>
      <c r="L17" s="736"/>
      <c r="M17" s="736"/>
      <c r="N17" s="736"/>
      <c r="O17" s="736"/>
      <c r="P17" s="737"/>
      <c r="Q17" s="369"/>
    </row>
    <row r="18" spans="1:17" x14ac:dyDescent="0.25">
      <c r="A18" s="8"/>
      <c r="B18" s="9"/>
      <c r="C18" s="746"/>
      <c r="D18" s="746"/>
      <c r="E18" s="746"/>
      <c r="F18" s="746"/>
      <c r="G18" s="746"/>
      <c r="H18" s="746"/>
      <c r="I18" s="746"/>
      <c r="J18" s="746"/>
      <c r="K18" s="746"/>
      <c r="L18" s="746"/>
      <c r="M18" s="746"/>
      <c r="N18" s="746"/>
      <c r="O18" s="746"/>
      <c r="P18" s="747"/>
      <c r="Q18" s="369"/>
    </row>
    <row r="19" spans="1:17" s="10" customFormat="1" x14ac:dyDescent="0.25">
      <c r="A19" s="748" t="s">
        <v>11</v>
      </c>
      <c r="B19" s="751" t="s">
        <v>12</v>
      </c>
      <c r="C19" s="754" t="s">
        <v>305</v>
      </c>
      <c r="D19" s="755"/>
      <c r="E19" s="755"/>
      <c r="F19" s="755"/>
      <c r="G19" s="755"/>
      <c r="H19" s="755"/>
      <c r="I19" s="755"/>
      <c r="J19" s="755"/>
      <c r="K19" s="755"/>
      <c r="L19" s="755"/>
      <c r="M19" s="755"/>
      <c r="N19" s="755"/>
      <c r="O19" s="756"/>
      <c r="P19" s="751" t="s">
        <v>309</v>
      </c>
    </row>
    <row r="20" spans="1:17" s="10" customFormat="1" x14ac:dyDescent="0.25">
      <c r="A20" s="749"/>
      <c r="B20" s="752"/>
      <c r="C20" s="757" t="s">
        <v>13</v>
      </c>
      <c r="D20" s="759" t="s">
        <v>310</v>
      </c>
      <c r="E20" s="761" t="s">
        <v>311</v>
      </c>
      <c r="F20" s="763" t="s">
        <v>14</v>
      </c>
      <c r="G20" s="759" t="s">
        <v>312</v>
      </c>
      <c r="H20" s="761" t="s">
        <v>313</v>
      </c>
      <c r="I20" s="763" t="s">
        <v>15</v>
      </c>
      <c r="J20" s="759" t="s">
        <v>314</v>
      </c>
      <c r="K20" s="761" t="s">
        <v>315</v>
      </c>
      <c r="L20" s="763" t="s">
        <v>16</v>
      </c>
      <c r="M20" s="759" t="s">
        <v>316</v>
      </c>
      <c r="N20" s="761" t="s">
        <v>317</v>
      </c>
      <c r="O20" s="763" t="s">
        <v>17</v>
      </c>
      <c r="P20" s="752"/>
    </row>
    <row r="21" spans="1:17" s="11" customFormat="1" ht="70.5" customHeight="1" thickBot="1" x14ac:dyDescent="0.3">
      <c r="A21" s="750"/>
      <c r="B21" s="753"/>
      <c r="C21" s="758"/>
      <c r="D21" s="760"/>
      <c r="E21" s="762"/>
      <c r="F21" s="764"/>
      <c r="G21" s="760"/>
      <c r="H21" s="762"/>
      <c r="I21" s="764"/>
      <c r="J21" s="760"/>
      <c r="K21" s="762"/>
      <c r="L21" s="764"/>
      <c r="M21" s="760"/>
      <c r="N21" s="762"/>
      <c r="O21" s="764"/>
      <c r="P21" s="753"/>
    </row>
    <row r="22" spans="1:17" s="11" customFormat="1" ht="9" thickTop="1" x14ac:dyDescent="0.25">
      <c r="A22" s="12" t="s">
        <v>18</v>
      </c>
      <c r="B22" s="12">
        <v>2</v>
      </c>
      <c r="C22" s="12">
        <v>3</v>
      </c>
      <c r="D22" s="190">
        <v>4</v>
      </c>
      <c r="E22" s="14">
        <v>5</v>
      </c>
      <c r="F22" s="191">
        <v>6</v>
      </c>
      <c r="G22" s="190">
        <v>7</v>
      </c>
      <c r="H22" s="192">
        <v>8</v>
      </c>
      <c r="I22" s="15">
        <v>9</v>
      </c>
      <c r="J22" s="190">
        <v>10</v>
      </c>
      <c r="K22" s="165">
        <v>11</v>
      </c>
      <c r="L22" s="15">
        <v>12</v>
      </c>
      <c r="M22" s="165">
        <v>13</v>
      </c>
      <c r="N22" s="14">
        <v>14</v>
      </c>
      <c r="O22" s="15">
        <v>15</v>
      </c>
      <c r="P22" s="15">
        <v>16</v>
      </c>
    </row>
    <row r="23" spans="1:17" s="20" customFormat="1" x14ac:dyDescent="0.25">
      <c r="A23" s="16"/>
      <c r="B23" s="17" t="s">
        <v>19</v>
      </c>
      <c r="C23" s="95"/>
      <c r="D23" s="355"/>
      <c r="E23" s="19"/>
      <c r="F23" s="193"/>
      <c r="G23" s="355"/>
      <c r="H23" s="360"/>
      <c r="I23" s="194"/>
      <c r="J23" s="355"/>
      <c r="K23" s="174"/>
      <c r="L23" s="194"/>
      <c r="M23" s="174"/>
      <c r="N23" s="19"/>
      <c r="O23" s="194"/>
      <c r="P23" s="195"/>
    </row>
    <row r="24" spans="1:17" s="20" customFormat="1" ht="12.75" thickBot="1" x14ac:dyDescent="0.3">
      <c r="A24" s="21"/>
      <c r="B24" s="22" t="s">
        <v>20</v>
      </c>
      <c r="C24" s="370">
        <f>F24+I24+L24+O24</f>
        <v>881448</v>
      </c>
      <c r="D24" s="196">
        <f>SUM(D25,D28,D29,D45,D46)</f>
        <v>847918</v>
      </c>
      <c r="E24" s="24">
        <f>SUM(E25,E28,E29,E45,E46)</f>
        <v>0</v>
      </c>
      <c r="F24" s="197">
        <f t="shared" ref="F24:F29" si="0">D24+E24</f>
        <v>847918</v>
      </c>
      <c r="G24" s="196">
        <f>SUM(G25,G28,G46)</f>
        <v>7279</v>
      </c>
      <c r="H24" s="198">
        <f>SUM(H25,H28,H46)</f>
        <v>0</v>
      </c>
      <c r="I24" s="25">
        <f>G24+H24</f>
        <v>7279</v>
      </c>
      <c r="J24" s="196">
        <f>SUM(J25,J30,J46)</f>
        <v>26251</v>
      </c>
      <c r="K24" s="198">
        <f>SUM(K25,K30,K46)</f>
        <v>0</v>
      </c>
      <c r="L24" s="25">
        <f>J24+K24</f>
        <v>26251</v>
      </c>
      <c r="M24" s="166">
        <f>SUM(M25,M48)</f>
        <v>0</v>
      </c>
      <c r="N24" s="24">
        <f>SUM(N25,N48)</f>
        <v>0</v>
      </c>
      <c r="O24" s="25">
        <f>M24+N24</f>
        <v>0</v>
      </c>
      <c r="P24" s="199"/>
    </row>
    <row r="25" spans="1:17" ht="12.75" thickTop="1" x14ac:dyDescent="0.25">
      <c r="A25" s="26"/>
      <c r="B25" s="27" t="s">
        <v>21</v>
      </c>
      <c r="C25" s="371">
        <f>F25+I25+L25+O25</f>
        <v>8704</v>
      </c>
      <c r="D25" s="200">
        <f>SUM(D26:D27)</f>
        <v>0</v>
      </c>
      <c r="E25" s="29">
        <f>SUM(E26:E27)</f>
        <v>0</v>
      </c>
      <c r="F25" s="201">
        <f t="shared" si="0"/>
        <v>0</v>
      </c>
      <c r="G25" s="200">
        <f>SUM(G26:G27)</f>
        <v>0</v>
      </c>
      <c r="H25" s="202">
        <f>SUM(H26:H27)</f>
        <v>0</v>
      </c>
      <c r="I25" s="30">
        <f>G25+H25</f>
        <v>0</v>
      </c>
      <c r="J25" s="200">
        <f>SUM(J26:J27)</f>
        <v>8704</v>
      </c>
      <c r="K25" s="202">
        <f>SUM(K26:K27)</f>
        <v>0</v>
      </c>
      <c r="L25" s="30">
        <f>J25+K25</f>
        <v>8704</v>
      </c>
      <c r="M25" s="167">
        <f>SUM(M26:M27)</f>
        <v>0</v>
      </c>
      <c r="N25" s="29">
        <f>SUM(N26:N27)</f>
        <v>0</v>
      </c>
      <c r="O25" s="30">
        <f>M25+N25</f>
        <v>0</v>
      </c>
      <c r="P25" s="203"/>
    </row>
    <row r="26" spans="1:17" hidden="1" x14ac:dyDescent="0.25">
      <c r="A26" s="31"/>
      <c r="B26" s="32" t="s">
        <v>22</v>
      </c>
      <c r="C26" s="372">
        <f>F26+I26+L26+O26</f>
        <v>0</v>
      </c>
      <c r="D26" s="204"/>
      <c r="E26" s="34"/>
      <c r="F26" s="205">
        <f t="shared" si="0"/>
        <v>0</v>
      </c>
      <c r="G26" s="204"/>
      <c r="H26" s="206"/>
      <c r="I26" s="207">
        <f>G26+H26</f>
        <v>0</v>
      </c>
      <c r="J26" s="204"/>
      <c r="K26" s="206"/>
      <c r="L26" s="207">
        <f>J26+K26</f>
        <v>0</v>
      </c>
      <c r="M26" s="175"/>
      <c r="N26" s="34"/>
      <c r="O26" s="207">
        <f>M26+N26</f>
        <v>0</v>
      </c>
      <c r="P26" s="208"/>
    </row>
    <row r="27" spans="1:17" x14ac:dyDescent="0.25">
      <c r="A27" s="35"/>
      <c r="B27" s="36" t="s">
        <v>23</v>
      </c>
      <c r="C27" s="373">
        <f>F27+I27+L27+O27</f>
        <v>8704</v>
      </c>
      <c r="D27" s="209"/>
      <c r="E27" s="38"/>
      <c r="F27" s="210">
        <f t="shared" si="0"/>
        <v>0</v>
      </c>
      <c r="G27" s="209"/>
      <c r="H27" s="211"/>
      <c r="I27" s="212">
        <f>G27+H27</f>
        <v>0</v>
      </c>
      <c r="J27" s="209">
        <v>8704</v>
      </c>
      <c r="K27" s="211"/>
      <c r="L27" s="212">
        <f>J27+K27</f>
        <v>8704</v>
      </c>
      <c r="M27" s="176"/>
      <c r="N27" s="38"/>
      <c r="O27" s="212">
        <f>M27+N27</f>
        <v>0</v>
      </c>
      <c r="P27" s="213"/>
    </row>
    <row r="28" spans="1:17" s="20" customFormat="1" ht="24.75" thickBot="1" x14ac:dyDescent="0.3">
      <c r="A28" s="39">
        <v>19300</v>
      </c>
      <c r="B28" s="39" t="s">
        <v>24</v>
      </c>
      <c r="C28" s="374">
        <f>SUM(F28,I28)</f>
        <v>855197</v>
      </c>
      <c r="D28" s="214">
        <v>847918</v>
      </c>
      <c r="E28" s="41"/>
      <c r="F28" s="215">
        <f t="shared" si="0"/>
        <v>847918</v>
      </c>
      <c r="G28" s="214">
        <v>7279</v>
      </c>
      <c r="H28" s="216"/>
      <c r="I28" s="217">
        <f>G28+H28</f>
        <v>7279</v>
      </c>
      <c r="J28" s="218" t="s">
        <v>25</v>
      </c>
      <c r="K28" s="219" t="s">
        <v>25</v>
      </c>
      <c r="L28" s="43" t="s">
        <v>25</v>
      </c>
      <c r="M28" s="177" t="s">
        <v>25</v>
      </c>
      <c r="N28" s="42" t="s">
        <v>25</v>
      </c>
      <c r="O28" s="43" t="s">
        <v>25</v>
      </c>
      <c r="P28" s="220"/>
    </row>
    <row r="29" spans="1:17" s="20" customFormat="1" ht="24.75" hidden="1" thickTop="1" x14ac:dyDescent="0.25">
      <c r="A29" s="44"/>
      <c r="B29" s="44" t="s">
        <v>26</v>
      </c>
      <c r="C29" s="375">
        <f>F29</f>
        <v>0</v>
      </c>
      <c r="D29" s="221"/>
      <c r="E29" s="49"/>
      <c r="F29" s="222">
        <f t="shared" si="0"/>
        <v>0</v>
      </c>
      <c r="G29" s="223" t="s">
        <v>25</v>
      </c>
      <c r="H29" s="224" t="s">
        <v>25</v>
      </c>
      <c r="I29" s="48" t="s">
        <v>25</v>
      </c>
      <c r="J29" s="223" t="s">
        <v>25</v>
      </c>
      <c r="K29" s="224" t="s">
        <v>25</v>
      </c>
      <c r="L29" s="48" t="s">
        <v>25</v>
      </c>
      <c r="M29" s="178" t="s">
        <v>25</v>
      </c>
      <c r="N29" s="47" t="s">
        <v>25</v>
      </c>
      <c r="O29" s="48" t="s">
        <v>25</v>
      </c>
      <c r="P29" s="225"/>
    </row>
    <row r="30" spans="1:17" s="20" customFormat="1" ht="36.75" thickTop="1" x14ac:dyDescent="0.25">
      <c r="A30" s="44">
        <v>21300</v>
      </c>
      <c r="B30" s="44" t="s">
        <v>27</v>
      </c>
      <c r="C30" s="375">
        <f t="shared" ref="C30:C44" si="1">L30</f>
        <v>17547</v>
      </c>
      <c r="D30" s="223" t="s">
        <v>25</v>
      </c>
      <c r="E30" s="47" t="s">
        <v>25</v>
      </c>
      <c r="F30" s="226" t="s">
        <v>25</v>
      </c>
      <c r="G30" s="223" t="s">
        <v>25</v>
      </c>
      <c r="H30" s="224" t="s">
        <v>25</v>
      </c>
      <c r="I30" s="48" t="s">
        <v>25</v>
      </c>
      <c r="J30" s="227">
        <f>SUM(J31,J35,J37,J40)</f>
        <v>17547</v>
      </c>
      <c r="K30" s="104">
        <f>SUM(K31,K35,K37,K40)</f>
        <v>0</v>
      </c>
      <c r="L30" s="112">
        <f t="shared" ref="L30:L44" si="2">J30+K30</f>
        <v>17547</v>
      </c>
      <c r="M30" s="178" t="s">
        <v>25</v>
      </c>
      <c r="N30" s="47" t="s">
        <v>25</v>
      </c>
      <c r="O30" s="48" t="s">
        <v>25</v>
      </c>
      <c r="P30" s="225"/>
    </row>
    <row r="31" spans="1:17" s="20" customFormat="1" ht="24" hidden="1" x14ac:dyDescent="0.25">
      <c r="A31" s="51">
        <v>21350</v>
      </c>
      <c r="B31" s="44" t="s">
        <v>28</v>
      </c>
      <c r="C31" s="375">
        <f t="shared" si="1"/>
        <v>0</v>
      </c>
      <c r="D31" s="223" t="s">
        <v>25</v>
      </c>
      <c r="E31" s="47" t="s">
        <v>25</v>
      </c>
      <c r="F31" s="226" t="s">
        <v>25</v>
      </c>
      <c r="G31" s="223" t="s">
        <v>25</v>
      </c>
      <c r="H31" s="224" t="s">
        <v>25</v>
      </c>
      <c r="I31" s="48" t="s">
        <v>25</v>
      </c>
      <c r="J31" s="227">
        <f>SUM(J32:J34)</f>
        <v>0</v>
      </c>
      <c r="K31" s="104">
        <f>SUM(K32:K34)</f>
        <v>0</v>
      </c>
      <c r="L31" s="112">
        <f t="shared" si="2"/>
        <v>0</v>
      </c>
      <c r="M31" s="178" t="s">
        <v>25</v>
      </c>
      <c r="N31" s="47" t="s">
        <v>25</v>
      </c>
      <c r="O31" s="48" t="s">
        <v>25</v>
      </c>
      <c r="P31" s="225"/>
    </row>
    <row r="32" spans="1:17" hidden="1" x14ac:dyDescent="0.25">
      <c r="A32" s="31">
        <v>21351</v>
      </c>
      <c r="B32" s="52" t="s">
        <v>29</v>
      </c>
      <c r="C32" s="376">
        <f t="shared" si="1"/>
        <v>0</v>
      </c>
      <c r="D32" s="228" t="s">
        <v>25</v>
      </c>
      <c r="E32" s="54" t="s">
        <v>25</v>
      </c>
      <c r="F32" s="229" t="s">
        <v>25</v>
      </c>
      <c r="G32" s="228" t="s">
        <v>25</v>
      </c>
      <c r="H32" s="230" t="s">
        <v>25</v>
      </c>
      <c r="I32" s="56" t="s">
        <v>25</v>
      </c>
      <c r="J32" s="231"/>
      <c r="K32" s="232"/>
      <c r="L32" s="114">
        <f t="shared" si="2"/>
        <v>0</v>
      </c>
      <c r="M32" s="233" t="s">
        <v>25</v>
      </c>
      <c r="N32" s="54" t="s">
        <v>25</v>
      </c>
      <c r="O32" s="56" t="s">
        <v>25</v>
      </c>
      <c r="P32" s="208"/>
    </row>
    <row r="33" spans="1:16" hidden="1" x14ac:dyDescent="0.25">
      <c r="A33" s="35">
        <v>21352</v>
      </c>
      <c r="B33" s="57" t="s">
        <v>30</v>
      </c>
      <c r="C33" s="311">
        <f t="shared" si="1"/>
        <v>0</v>
      </c>
      <c r="D33" s="234" t="s">
        <v>25</v>
      </c>
      <c r="E33" s="59" t="s">
        <v>25</v>
      </c>
      <c r="F33" s="235" t="s">
        <v>25</v>
      </c>
      <c r="G33" s="234" t="s">
        <v>25</v>
      </c>
      <c r="H33" s="236" t="s">
        <v>25</v>
      </c>
      <c r="I33" s="61" t="s">
        <v>25</v>
      </c>
      <c r="J33" s="237"/>
      <c r="K33" s="238"/>
      <c r="L33" s="110">
        <f t="shared" si="2"/>
        <v>0</v>
      </c>
      <c r="M33" s="239" t="s">
        <v>25</v>
      </c>
      <c r="N33" s="59" t="s">
        <v>25</v>
      </c>
      <c r="O33" s="61" t="s">
        <v>25</v>
      </c>
      <c r="P33" s="213"/>
    </row>
    <row r="34" spans="1:16" ht="24" hidden="1" x14ac:dyDescent="0.25">
      <c r="A34" s="35">
        <v>21359</v>
      </c>
      <c r="B34" s="57" t="s">
        <v>31</v>
      </c>
      <c r="C34" s="311">
        <f t="shared" si="1"/>
        <v>0</v>
      </c>
      <c r="D34" s="234" t="s">
        <v>25</v>
      </c>
      <c r="E34" s="59" t="s">
        <v>25</v>
      </c>
      <c r="F34" s="235" t="s">
        <v>25</v>
      </c>
      <c r="G34" s="234" t="s">
        <v>25</v>
      </c>
      <c r="H34" s="236" t="s">
        <v>25</v>
      </c>
      <c r="I34" s="61" t="s">
        <v>25</v>
      </c>
      <c r="J34" s="237"/>
      <c r="K34" s="238"/>
      <c r="L34" s="110">
        <f t="shared" si="2"/>
        <v>0</v>
      </c>
      <c r="M34" s="239" t="s">
        <v>25</v>
      </c>
      <c r="N34" s="59" t="s">
        <v>25</v>
      </c>
      <c r="O34" s="61" t="s">
        <v>25</v>
      </c>
      <c r="P34" s="213"/>
    </row>
    <row r="35" spans="1:16" s="20" customFormat="1" ht="36" hidden="1" x14ac:dyDescent="0.25">
      <c r="A35" s="51">
        <v>21370</v>
      </c>
      <c r="B35" s="44" t="s">
        <v>32</v>
      </c>
      <c r="C35" s="375">
        <f t="shared" si="1"/>
        <v>0</v>
      </c>
      <c r="D35" s="223" t="s">
        <v>25</v>
      </c>
      <c r="E35" s="47" t="s">
        <v>25</v>
      </c>
      <c r="F35" s="226" t="s">
        <v>25</v>
      </c>
      <c r="G35" s="223" t="s">
        <v>25</v>
      </c>
      <c r="H35" s="224" t="s">
        <v>25</v>
      </c>
      <c r="I35" s="48" t="s">
        <v>25</v>
      </c>
      <c r="J35" s="227">
        <f>SUM(J36)</f>
        <v>0</v>
      </c>
      <c r="K35" s="104">
        <f>SUM(K36)</f>
        <v>0</v>
      </c>
      <c r="L35" s="112">
        <f t="shared" si="2"/>
        <v>0</v>
      </c>
      <c r="M35" s="178" t="s">
        <v>25</v>
      </c>
      <c r="N35" s="47" t="s">
        <v>25</v>
      </c>
      <c r="O35" s="48" t="s">
        <v>25</v>
      </c>
      <c r="P35" s="225"/>
    </row>
    <row r="36" spans="1:16" ht="36" hidden="1" x14ac:dyDescent="0.25">
      <c r="A36" s="62">
        <v>21379</v>
      </c>
      <c r="B36" s="63" t="s">
        <v>33</v>
      </c>
      <c r="C36" s="322">
        <f t="shared" si="1"/>
        <v>0</v>
      </c>
      <c r="D36" s="240" t="s">
        <v>25</v>
      </c>
      <c r="E36" s="65" t="s">
        <v>25</v>
      </c>
      <c r="F36" s="72" t="s">
        <v>25</v>
      </c>
      <c r="G36" s="240" t="s">
        <v>25</v>
      </c>
      <c r="H36" s="241" t="s">
        <v>25</v>
      </c>
      <c r="I36" s="67" t="s">
        <v>25</v>
      </c>
      <c r="J36" s="242"/>
      <c r="K36" s="243"/>
      <c r="L36" s="244">
        <f t="shared" si="2"/>
        <v>0</v>
      </c>
      <c r="M36" s="245" t="s">
        <v>25</v>
      </c>
      <c r="N36" s="65" t="s">
        <v>25</v>
      </c>
      <c r="O36" s="67" t="s">
        <v>25</v>
      </c>
      <c r="P36" s="246"/>
    </row>
    <row r="37" spans="1:16" s="20" customFormat="1" x14ac:dyDescent="0.25">
      <c r="A37" s="51">
        <v>21380</v>
      </c>
      <c r="B37" s="44" t="s">
        <v>34</v>
      </c>
      <c r="C37" s="375">
        <f t="shared" si="1"/>
        <v>10477</v>
      </c>
      <c r="D37" s="223" t="s">
        <v>25</v>
      </c>
      <c r="E37" s="47" t="s">
        <v>25</v>
      </c>
      <c r="F37" s="226" t="s">
        <v>25</v>
      </c>
      <c r="G37" s="223" t="s">
        <v>25</v>
      </c>
      <c r="H37" s="224" t="s">
        <v>25</v>
      </c>
      <c r="I37" s="48" t="s">
        <v>25</v>
      </c>
      <c r="J37" s="227">
        <f>SUM(J38:J39)</f>
        <v>10477</v>
      </c>
      <c r="K37" s="104">
        <f>SUM(K38:K39)</f>
        <v>0</v>
      </c>
      <c r="L37" s="112">
        <f t="shared" si="2"/>
        <v>10477</v>
      </c>
      <c r="M37" s="178" t="s">
        <v>25</v>
      </c>
      <c r="N37" s="47" t="s">
        <v>25</v>
      </c>
      <c r="O37" s="48" t="s">
        <v>25</v>
      </c>
      <c r="P37" s="225"/>
    </row>
    <row r="38" spans="1:16" x14ac:dyDescent="0.25">
      <c r="A38" s="32">
        <v>21381</v>
      </c>
      <c r="B38" s="52" t="s">
        <v>35</v>
      </c>
      <c r="C38" s="376">
        <f t="shared" si="1"/>
        <v>8627</v>
      </c>
      <c r="D38" s="228" t="s">
        <v>25</v>
      </c>
      <c r="E38" s="54" t="s">
        <v>25</v>
      </c>
      <c r="F38" s="229" t="s">
        <v>25</v>
      </c>
      <c r="G38" s="228" t="s">
        <v>25</v>
      </c>
      <c r="H38" s="230" t="s">
        <v>25</v>
      </c>
      <c r="I38" s="56" t="s">
        <v>25</v>
      </c>
      <c r="J38" s="231">
        <v>8627</v>
      </c>
      <c r="K38" s="232"/>
      <c r="L38" s="114">
        <f t="shared" si="2"/>
        <v>8627</v>
      </c>
      <c r="M38" s="233" t="s">
        <v>25</v>
      </c>
      <c r="N38" s="54" t="s">
        <v>25</v>
      </c>
      <c r="O38" s="56" t="s">
        <v>25</v>
      </c>
      <c r="P38" s="208"/>
    </row>
    <row r="39" spans="1:16" ht="24" x14ac:dyDescent="0.25">
      <c r="A39" s="36">
        <v>21383</v>
      </c>
      <c r="B39" s="57" t="s">
        <v>36</v>
      </c>
      <c r="C39" s="311">
        <f t="shared" si="1"/>
        <v>1850</v>
      </c>
      <c r="D39" s="234" t="s">
        <v>25</v>
      </c>
      <c r="E39" s="59" t="s">
        <v>25</v>
      </c>
      <c r="F39" s="235" t="s">
        <v>25</v>
      </c>
      <c r="G39" s="234" t="s">
        <v>25</v>
      </c>
      <c r="H39" s="236" t="s">
        <v>25</v>
      </c>
      <c r="I39" s="61" t="s">
        <v>25</v>
      </c>
      <c r="J39" s="237">
        <v>1850</v>
      </c>
      <c r="K39" s="238"/>
      <c r="L39" s="110">
        <f t="shared" si="2"/>
        <v>1850</v>
      </c>
      <c r="M39" s="239" t="s">
        <v>25</v>
      </c>
      <c r="N39" s="59" t="s">
        <v>25</v>
      </c>
      <c r="O39" s="61" t="s">
        <v>25</v>
      </c>
      <c r="P39" s="213"/>
    </row>
    <row r="40" spans="1:16" s="20" customFormat="1" ht="24" x14ac:dyDescent="0.25">
      <c r="A40" s="51">
        <v>21390</v>
      </c>
      <c r="B40" s="44" t="s">
        <v>37</v>
      </c>
      <c r="C40" s="375">
        <f t="shared" si="1"/>
        <v>7070</v>
      </c>
      <c r="D40" s="223" t="s">
        <v>25</v>
      </c>
      <c r="E40" s="47" t="s">
        <v>25</v>
      </c>
      <c r="F40" s="226" t="s">
        <v>25</v>
      </c>
      <c r="G40" s="223" t="s">
        <v>25</v>
      </c>
      <c r="H40" s="224" t="s">
        <v>25</v>
      </c>
      <c r="I40" s="48" t="s">
        <v>25</v>
      </c>
      <c r="J40" s="227">
        <f>SUM(J41:J44)</f>
        <v>7070</v>
      </c>
      <c r="K40" s="104">
        <f>SUM(K41:K44)</f>
        <v>0</v>
      </c>
      <c r="L40" s="112">
        <f t="shared" si="2"/>
        <v>7070</v>
      </c>
      <c r="M40" s="178" t="s">
        <v>25</v>
      </c>
      <c r="N40" s="47" t="s">
        <v>25</v>
      </c>
      <c r="O40" s="48" t="s">
        <v>25</v>
      </c>
      <c r="P40" s="225"/>
    </row>
    <row r="41" spans="1:16" ht="24" hidden="1" x14ac:dyDescent="0.25">
      <c r="A41" s="32">
        <v>21391</v>
      </c>
      <c r="B41" s="52" t="s">
        <v>38</v>
      </c>
      <c r="C41" s="376">
        <f t="shared" si="1"/>
        <v>0</v>
      </c>
      <c r="D41" s="228" t="s">
        <v>25</v>
      </c>
      <c r="E41" s="54" t="s">
        <v>25</v>
      </c>
      <c r="F41" s="229" t="s">
        <v>25</v>
      </c>
      <c r="G41" s="228" t="s">
        <v>25</v>
      </c>
      <c r="H41" s="230" t="s">
        <v>25</v>
      </c>
      <c r="I41" s="56" t="s">
        <v>25</v>
      </c>
      <c r="J41" s="231"/>
      <c r="K41" s="232"/>
      <c r="L41" s="114">
        <f t="shared" si="2"/>
        <v>0</v>
      </c>
      <c r="M41" s="233" t="s">
        <v>25</v>
      </c>
      <c r="N41" s="54" t="s">
        <v>25</v>
      </c>
      <c r="O41" s="56" t="s">
        <v>25</v>
      </c>
      <c r="P41" s="208"/>
    </row>
    <row r="42" spans="1:16" x14ac:dyDescent="0.25">
      <c r="A42" s="36">
        <v>21393</v>
      </c>
      <c r="B42" s="57" t="s">
        <v>39</v>
      </c>
      <c r="C42" s="311">
        <f t="shared" si="1"/>
        <v>1570</v>
      </c>
      <c r="D42" s="234" t="s">
        <v>25</v>
      </c>
      <c r="E42" s="59" t="s">
        <v>25</v>
      </c>
      <c r="F42" s="235" t="s">
        <v>25</v>
      </c>
      <c r="G42" s="234" t="s">
        <v>25</v>
      </c>
      <c r="H42" s="236" t="s">
        <v>25</v>
      </c>
      <c r="I42" s="61" t="s">
        <v>25</v>
      </c>
      <c r="J42" s="237">
        <v>1570</v>
      </c>
      <c r="K42" s="238"/>
      <c r="L42" s="110">
        <f t="shared" si="2"/>
        <v>1570</v>
      </c>
      <c r="M42" s="239" t="s">
        <v>25</v>
      </c>
      <c r="N42" s="59" t="s">
        <v>25</v>
      </c>
      <c r="O42" s="61" t="s">
        <v>25</v>
      </c>
      <c r="P42" s="213"/>
    </row>
    <row r="43" spans="1:16" hidden="1" x14ac:dyDescent="0.25">
      <c r="A43" s="36">
        <v>21395</v>
      </c>
      <c r="B43" s="57" t="s">
        <v>40</v>
      </c>
      <c r="C43" s="311">
        <f t="shared" si="1"/>
        <v>0</v>
      </c>
      <c r="D43" s="234" t="s">
        <v>25</v>
      </c>
      <c r="E43" s="59" t="s">
        <v>25</v>
      </c>
      <c r="F43" s="235" t="s">
        <v>25</v>
      </c>
      <c r="G43" s="234" t="s">
        <v>25</v>
      </c>
      <c r="H43" s="236" t="s">
        <v>25</v>
      </c>
      <c r="I43" s="61" t="s">
        <v>25</v>
      </c>
      <c r="J43" s="237"/>
      <c r="K43" s="238"/>
      <c r="L43" s="110">
        <f t="shared" si="2"/>
        <v>0</v>
      </c>
      <c r="M43" s="239" t="s">
        <v>25</v>
      </c>
      <c r="N43" s="59" t="s">
        <v>25</v>
      </c>
      <c r="O43" s="61" t="s">
        <v>25</v>
      </c>
      <c r="P43" s="213"/>
    </row>
    <row r="44" spans="1:16" ht="24" x14ac:dyDescent="0.25">
      <c r="A44" s="36">
        <v>21399</v>
      </c>
      <c r="B44" s="57" t="s">
        <v>41</v>
      </c>
      <c r="C44" s="311">
        <f t="shared" si="1"/>
        <v>5500</v>
      </c>
      <c r="D44" s="234" t="s">
        <v>25</v>
      </c>
      <c r="E44" s="59" t="s">
        <v>25</v>
      </c>
      <c r="F44" s="235" t="s">
        <v>25</v>
      </c>
      <c r="G44" s="234" t="s">
        <v>25</v>
      </c>
      <c r="H44" s="236" t="s">
        <v>25</v>
      </c>
      <c r="I44" s="61" t="s">
        <v>25</v>
      </c>
      <c r="J44" s="237">
        <v>5500</v>
      </c>
      <c r="K44" s="238"/>
      <c r="L44" s="110">
        <f t="shared" si="2"/>
        <v>5500</v>
      </c>
      <c r="M44" s="239" t="s">
        <v>25</v>
      </c>
      <c r="N44" s="59" t="s">
        <v>25</v>
      </c>
      <c r="O44" s="61" t="s">
        <v>25</v>
      </c>
      <c r="P44" s="213"/>
    </row>
    <row r="45" spans="1:16" s="20" customFormat="1" ht="24" hidden="1" x14ac:dyDescent="0.25">
      <c r="A45" s="51">
        <v>21420</v>
      </c>
      <c r="B45" s="44" t="s">
        <v>42</v>
      </c>
      <c r="C45" s="377">
        <f>F45</f>
        <v>0</v>
      </c>
      <c r="D45" s="247"/>
      <c r="E45" s="46"/>
      <c r="F45" s="222">
        <f>D45+E45</f>
        <v>0</v>
      </c>
      <c r="G45" s="223" t="s">
        <v>25</v>
      </c>
      <c r="H45" s="224" t="s">
        <v>25</v>
      </c>
      <c r="I45" s="48" t="s">
        <v>25</v>
      </c>
      <c r="J45" s="223" t="s">
        <v>25</v>
      </c>
      <c r="K45" s="224" t="s">
        <v>25</v>
      </c>
      <c r="L45" s="48" t="s">
        <v>25</v>
      </c>
      <c r="M45" s="178" t="s">
        <v>25</v>
      </c>
      <c r="N45" s="47" t="s">
        <v>25</v>
      </c>
      <c r="O45" s="48" t="s">
        <v>25</v>
      </c>
      <c r="P45" s="225"/>
    </row>
    <row r="46" spans="1:16" s="20" customFormat="1" ht="24" hidden="1" x14ac:dyDescent="0.25">
      <c r="A46" s="69">
        <v>21490</v>
      </c>
      <c r="B46" s="70" t="s">
        <v>43</v>
      </c>
      <c r="C46" s="377">
        <f>F46+I46+L46</f>
        <v>0</v>
      </c>
      <c r="D46" s="248">
        <f>D47</f>
        <v>0</v>
      </c>
      <c r="E46" s="71">
        <f>E47</f>
        <v>0</v>
      </c>
      <c r="F46" s="249">
        <f>D46+E46</f>
        <v>0</v>
      </c>
      <c r="G46" s="248">
        <f>G47</f>
        <v>0</v>
      </c>
      <c r="H46" s="250">
        <f t="shared" ref="H46:K46" si="3">H47</f>
        <v>0</v>
      </c>
      <c r="I46" s="251">
        <f>G46+H46</f>
        <v>0</v>
      </c>
      <c r="J46" s="248">
        <f>J47</f>
        <v>0</v>
      </c>
      <c r="K46" s="250">
        <f t="shared" si="3"/>
        <v>0</v>
      </c>
      <c r="L46" s="251">
        <f>J46+K46</f>
        <v>0</v>
      </c>
      <c r="M46" s="178" t="s">
        <v>25</v>
      </c>
      <c r="N46" s="47" t="s">
        <v>25</v>
      </c>
      <c r="O46" s="48" t="s">
        <v>25</v>
      </c>
      <c r="P46" s="225"/>
    </row>
    <row r="47" spans="1:16" s="20" customFormat="1" ht="24" hidden="1" x14ac:dyDescent="0.25">
      <c r="A47" s="36">
        <v>21499</v>
      </c>
      <c r="B47" s="57" t="s">
        <v>44</v>
      </c>
      <c r="C47" s="378">
        <f>F47+I47+L47</f>
        <v>0</v>
      </c>
      <c r="D47" s="204"/>
      <c r="E47" s="34"/>
      <c r="F47" s="205">
        <f>D47+E47</f>
        <v>0</v>
      </c>
      <c r="G47" s="253"/>
      <c r="H47" s="206"/>
      <c r="I47" s="207">
        <f>G47+H47</f>
        <v>0</v>
      </c>
      <c r="J47" s="204"/>
      <c r="K47" s="206"/>
      <c r="L47" s="207">
        <f>J47+K47</f>
        <v>0</v>
      </c>
      <c r="M47" s="245" t="s">
        <v>25</v>
      </c>
      <c r="N47" s="65" t="s">
        <v>25</v>
      </c>
      <c r="O47" s="67" t="s">
        <v>25</v>
      </c>
      <c r="P47" s="246"/>
    </row>
    <row r="48" spans="1:16" ht="24" hidden="1" x14ac:dyDescent="0.25">
      <c r="A48" s="73">
        <v>23000</v>
      </c>
      <c r="B48" s="74" t="s">
        <v>45</v>
      </c>
      <c r="C48" s="377">
        <f>O48</f>
        <v>0</v>
      </c>
      <c r="D48" s="254" t="s">
        <v>25</v>
      </c>
      <c r="E48" s="76" t="s">
        <v>25</v>
      </c>
      <c r="F48" s="255" t="s">
        <v>25</v>
      </c>
      <c r="G48" s="254" t="s">
        <v>25</v>
      </c>
      <c r="H48" s="256" t="s">
        <v>25</v>
      </c>
      <c r="I48" s="257" t="s">
        <v>25</v>
      </c>
      <c r="J48" s="254" t="s">
        <v>25</v>
      </c>
      <c r="K48" s="256" t="s">
        <v>25</v>
      </c>
      <c r="L48" s="257" t="s">
        <v>25</v>
      </c>
      <c r="M48" s="169">
        <f>SUM(M49:M50)</f>
        <v>0</v>
      </c>
      <c r="N48" s="75">
        <f>SUM(N49:N50)</f>
        <v>0</v>
      </c>
      <c r="O48" s="258">
        <f>M48+N48</f>
        <v>0</v>
      </c>
      <c r="P48" s="225"/>
    </row>
    <row r="49" spans="1:16" ht="24" hidden="1" x14ac:dyDescent="0.25">
      <c r="A49" s="77">
        <v>23410</v>
      </c>
      <c r="B49" s="78" t="s">
        <v>46</v>
      </c>
      <c r="C49" s="379">
        <f>O49</f>
        <v>0</v>
      </c>
      <c r="D49" s="259" t="s">
        <v>25</v>
      </c>
      <c r="E49" s="79" t="s">
        <v>25</v>
      </c>
      <c r="F49" s="260" t="s">
        <v>25</v>
      </c>
      <c r="G49" s="259" t="s">
        <v>25</v>
      </c>
      <c r="H49" s="261" t="s">
        <v>25</v>
      </c>
      <c r="I49" s="262" t="s">
        <v>25</v>
      </c>
      <c r="J49" s="259" t="s">
        <v>25</v>
      </c>
      <c r="K49" s="261" t="s">
        <v>25</v>
      </c>
      <c r="L49" s="262" t="s">
        <v>25</v>
      </c>
      <c r="M49" s="263"/>
      <c r="N49" s="264"/>
      <c r="O49" s="160">
        <f>M49+N49</f>
        <v>0</v>
      </c>
      <c r="P49" s="265"/>
    </row>
    <row r="50" spans="1:16" ht="24" hidden="1" x14ac:dyDescent="0.25">
      <c r="A50" s="77">
        <v>23510</v>
      </c>
      <c r="B50" s="78" t="s">
        <v>47</v>
      </c>
      <c r="C50" s="379">
        <f>O50</f>
        <v>0</v>
      </c>
      <c r="D50" s="259" t="s">
        <v>25</v>
      </c>
      <c r="E50" s="79" t="s">
        <v>25</v>
      </c>
      <c r="F50" s="260" t="s">
        <v>25</v>
      </c>
      <c r="G50" s="259" t="s">
        <v>25</v>
      </c>
      <c r="H50" s="261" t="s">
        <v>25</v>
      </c>
      <c r="I50" s="262" t="s">
        <v>25</v>
      </c>
      <c r="J50" s="259" t="s">
        <v>25</v>
      </c>
      <c r="K50" s="261" t="s">
        <v>25</v>
      </c>
      <c r="L50" s="262" t="s">
        <v>25</v>
      </c>
      <c r="M50" s="263"/>
      <c r="N50" s="264"/>
      <c r="O50" s="160">
        <f>M50+N50</f>
        <v>0</v>
      </c>
      <c r="P50" s="265"/>
    </row>
    <row r="51" spans="1:16" x14ac:dyDescent="0.25">
      <c r="A51" s="81"/>
      <c r="B51" s="78"/>
      <c r="C51" s="380"/>
      <c r="D51" s="356"/>
      <c r="E51" s="357"/>
      <c r="F51" s="266"/>
      <c r="G51" s="356"/>
      <c r="H51" s="361"/>
      <c r="I51" s="262"/>
      <c r="J51" s="363"/>
      <c r="K51" s="364"/>
      <c r="L51" s="160"/>
      <c r="M51" s="263"/>
      <c r="N51" s="264"/>
      <c r="O51" s="160"/>
      <c r="P51" s="265"/>
    </row>
    <row r="52" spans="1:16" s="20" customFormat="1" x14ac:dyDescent="0.25">
      <c r="A52" s="83"/>
      <c r="B52" s="84" t="s">
        <v>48</v>
      </c>
      <c r="C52" s="381"/>
      <c r="D52" s="358"/>
      <c r="E52" s="359"/>
      <c r="F52" s="267"/>
      <c r="G52" s="358"/>
      <c r="H52" s="362"/>
      <c r="I52" s="161"/>
      <c r="J52" s="358"/>
      <c r="K52" s="362"/>
      <c r="L52" s="161"/>
      <c r="M52" s="365"/>
      <c r="N52" s="359"/>
      <c r="O52" s="161"/>
      <c r="P52" s="268"/>
    </row>
    <row r="53" spans="1:16" s="20" customFormat="1" ht="12.75" thickBot="1" x14ac:dyDescent="0.3">
      <c r="A53" s="86"/>
      <c r="B53" s="21" t="s">
        <v>49</v>
      </c>
      <c r="C53" s="382">
        <f t="shared" ref="C53:C116" si="4">F53+I53+L53+O53</f>
        <v>881448</v>
      </c>
      <c r="D53" s="269">
        <f>SUM(D54,D284)</f>
        <v>847918</v>
      </c>
      <c r="E53" s="88">
        <f>SUM(E54,E284)</f>
        <v>0</v>
      </c>
      <c r="F53" s="270">
        <f t="shared" ref="F53:F117" si="5">D53+E53</f>
        <v>847918</v>
      </c>
      <c r="G53" s="269">
        <f>SUM(G54,G284)</f>
        <v>7279</v>
      </c>
      <c r="H53" s="271">
        <f>SUM(H54,H284)</f>
        <v>0</v>
      </c>
      <c r="I53" s="89">
        <f t="shared" ref="I53:I117" si="6">G53+H53</f>
        <v>7279</v>
      </c>
      <c r="J53" s="269">
        <f>SUM(J54,J284)</f>
        <v>26251</v>
      </c>
      <c r="K53" s="271">
        <f>SUM(K54,K284)</f>
        <v>0</v>
      </c>
      <c r="L53" s="89">
        <f t="shared" ref="L53:L117" si="7">J53+K53</f>
        <v>26251</v>
      </c>
      <c r="M53" s="163">
        <f>SUM(M54,M284)</f>
        <v>0</v>
      </c>
      <c r="N53" s="88">
        <f>SUM(N54,N284)</f>
        <v>0</v>
      </c>
      <c r="O53" s="89">
        <f t="shared" ref="O53:O117" si="8">M53+N53</f>
        <v>0</v>
      </c>
      <c r="P53" s="199"/>
    </row>
    <row r="54" spans="1:16" s="20" customFormat="1" ht="36.75" thickTop="1" x14ac:dyDescent="0.25">
      <c r="A54" s="90"/>
      <c r="B54" s="91" t="s">
        <v>50</v>
      </c>
      <c r="C54" s="383">
        <f t="shared" si="4"/>
        <v>881448</v>
      </c>
      <c r="D54" s="272">
        <f>SUM(D55,D197)</f>
        <v>847918</v>
      </c>
      <c r="E54" s="93">
        <f>SUM(E55,E197)</f>
        <v>0</v>
      </c>
      <c r="F54" s="273">
        <f t="shared" si="5"/>
        <v>847918</v>
      </c>
      <c r="G54" s="272">
        <f>SUM(G55,G197)</f>
        <v>7279</v>
      </c>
      <c r="H54" s="274">
        <f>SUM(H55,H197)</f>
        <v>0</v>
      </c>
      <c r="I54" s="94">
        <f t="shared" si="6"/>
        <v>7279</v>
      </c>
      <c r="J54" s="272">
        <f>SUM(J55,J197)</f>
        <v>26251</v>
      </c>
      <c r="K54" s="274">
        <f>SUM(K55,K197)</f>
        <v>0</v>
      </c>
      <c r="L54" s="94">
        <f t="shared" si="7"/>
        <v>26251</v>
      </c>
      <c r="M54" s="170">
        <f>SUM(M55,M197)</f>
        <v>0</v>
      </c>
      <c r="N54" s="93">
        <f>SUM(N55,N197)</f>
        <v>0</v>
      </c>
      <c r="O54" s="94">
        <f t="shared" si="8"/>
        <v>0</v>
      </c>
      <c r="P54" s="275"/>
    </row>
    <row r="55" spans="1:16" s="20" customFormat="1" ht="24" x14ac:dyDescent="0.25">
      <c r="A55" s="95"/>
      <c r="B55" s="16" t="s">
        <v>51</v>
      </c>
      <c r="C55" s="384">
        <f t="shared" si="4"/>
        <v>873658</v>
      </c>
      <c r="D55" s="276">
        <f>SUM(D56,D78,D176,D190)</f>
        <v>840128</v>
      </c>
      <c r="E55" s="97">
        <f>SUM(E56,E78,E176,E190)</f>
        <v>0</v>
      </c>
      <c r="F55" s="277">
        <f t="shared" si="5"/>
        <v>840128</v>
      </c>
      <c r="G55" s="276">
        <f>SUM(G56,G78,G176,G190)</f>
        <v>7279</v>
      </c>
      <c r="H55" s="278">
        <f>SUM(H56,H78,H176,H190)</f>
        <v>0</v>
      </c>
      <c r="I55" s="98">
        <f t="shared" si="6"/>
        <v>7279</v>
      </c>
      <c r="J55" s="276">
        <f>SUM(J56,J78,J176,J190)</f>
        <v>26251</v>
      </c>
      <c r="K55" s="278">
        <f>SUM(K56,K78,K176,K190)</f>
        <v>0</v>
      </c>
      <c r="L55" s="98">
        <f t="shared" si="7"/>
        <v>26251</v>
      </c>
      <c r="M55" s="171">
        <f>SUM(M56,M78,M176,M190)</f>
        <v>0</v>
      </c>
      <c r="N55" s="97">
        <f>SUM(N56,N78,N176,N190)</f>
        <v>0</v>
      </c>
      <c r="O55" s="98">
        <f t="shared" si="8"/>
        <v>0</v>
      </c>
      <c r="P55" s="279"/>
    </row>
    <row r="56" spans="1:16" s="20" customFormat="1" x14ac:dyDescent="0.25">
      <c r="A56" s="99">
        <v>1000</v>
      </c>
      <c r="B56" s="99" t="s">
        <v>52</v>
      </c>
      <c r="C56" s="385">
        <f t="shared" si="4"/>
        <v>768755</v>
      </c>
      <c r="D56" s="280">
        <f>SUM(D57,D70)</f>
        <v>761476</v>
      </c>
      <c r="E56" s="101">
        <f>SUM(E57,E70)</f>
        <v>0</v>
      </c>
      <c r="F56" s="281">
        <f t="shared" si="5"/>
        <v>761476</v>
      </c>
      <c r="G56" s="280">
        <f>SUM(G57,G70)</f>
        <v>7279</v>
      </c>
      <c r="H56" s="282">
        <f>SUM(H57,H70)</f>
        <v>0</v>
      </c>
      <c r="I56" s="102">
        <f t="shared" si="6"/>
        <v>7279</v>
      </c>
      <c r="J56" s="280">
        <f>SUM(J57,J70)</f>
        <v>0</v>
      </c>
      <c r="K56" s="282">
        <f>SUM(K57,K70)</f>
        <v>0</v>
      </c>
      <c r="L56" s="102">
        <f t="shared" si="7"/>
        <v>0</v>
      </c>
      <c r="M56" s="133">
        <f>SUM(M57,M70)</f>
        <v>0</v>
      </c>
      <c r="N56" s="101">
        <f>SUM(N57,N70)</f>
        <v>0</v>
      </c>
      <c r="O56" s="102">
        <f t="shared" si="8"/>
        <v>0</v>
      </c>
      <c r="P56" s="366"/>
    </row>
    <row r="57" spans="1:16" x14ac:dyDescent="0.25">
      <c r="A57" s="44">
        <v>1100</v>
      </c>
      <c r="B57" s="103" t="s">
        <v>53</v>
      </c>
      <c r="C57" s="375">
        <f t="shared" si="4"/>
        <v>599293</v>
      </c>
      <c r="D57" s="227">
        <f>SUM(D58,D61,D69)</f>
        <v>594364</v>
      </c>
      <c r="E57" s="50">
        <f>SUM(E58,E61,E69)</f>
        <v>-982</v>
      </c>
      <c r="F57" s="283">
        <f t="shared" si="5"/>
        <v>593382</v>
      </c>
      <c r="G57" s="227">
        <f>SUM(G58,G61,G69)</f>
        <v>5911</v>
      </c>
      <c r="H57" s="104">
        <f>SUM(H58,H61,H69)</f>
        <v>0</v>
      </c>
      <c r="I57" s="112">
        <f t="shared" si="6"/>
        <v>5911</v>
      </c>
      <c r="J57" s="227">
        <f>SUM(J58,J61,J69)</f>
        <v>0</v>
      </c>
      <c r="K57" s="104">
        <f>SUM(K58,K61,K69)</f>
        <v>0</v>
      </c>
      <c r="L57" s="112">
        <f t="shared" si="7"/>
        <v>0</v>
      </c>
      <c r="M57" s="134">
        <f>SUM(M58,M61,M69)</f>
        <v>0</v>
      </c>
      <c r="N57" s="126">
        <f>SUM(N58,N61,N69)</f>
        <v>0</v>
      </c>
      <c r="O57" s="284">
        <f t="shared" si="8"/>
        <v>0</v>
      </c>
      <c r="P57" s="285"/>
    </row>
    <row r="58" spans="1:16" x14ac:dyDescent="0.25">
      <c r="A58" s="105">
        <v>1110</v>
      </c>
      <c r="B58" s="78" t="s">
        <v>54</v>
      </c>
      <c r="C58" s="380">
        <f t="shared" si="4"/>
        <v>549774</v>
      </c>
      <c r="D58" s="127">
        <f>SUM(D59:D60)</f>
        <v>544845</v>
      </c>
      <c r="E58" s="106">
        <f>SUM(E59:E60)</f>
        <v>-982</v>
      </c>
      <c r="F58" s="286">
        <f t="shared" si="5"/>
        <v>543863</v>
      </c>
      <c r="G58" s="127">
        <f>SUM(G59:G60)</f>
        <v>5911</v>
      </c>
      <c r="H58" s="172">
        <f>SUM(H59:H60)</f>
        <v>0</v>
      </c>
      <c r="I58" s="107">
        <f t="shared" si="6"/>
        <v>5911</v>
      </c>
      <c r="J58" s="127">
        <f>SUM(J59:J60)</f>
        <v>0</v>
      </c>
      <c r="K58" s="172">
        <f>SUM(K59:K60)</f>
        <v>0</v>
      </c>
      <c r="L58" s="107">
        <f t="shared" si="7"/>
        <v>0</v>
      </c>
      <c r="M58" s="132">
        <f>SUM(M59:M60)</f>
        <v>0</v>
      </c>
      <c r="N58" s="106">
        <f>SUM(N59:N60)</f>
        <v>0</v>
      </c>
      <c r="O58" s="107">
        <f t="shared" si="8"/>
        <v>0</v>
      </c>
      <c r="P58" s="265"/>
    </row>
    <row r="59" spans="1:16" hidden="1" x14ac:dyDescent="0.25">
      <c r="A59" s="32">
        <v>1111</v>
      </c>
      <c r="B59" s="52" t="s">
        <v>55</v>
      </c>
      <c r="C59" s="376">
        <f t="shared" si="4"/>
        <v>0</v>
      </c>
      <c r="D59" s="231"/>
      <c r="E59" s="55"/>
      <c r="F59" s="287">
        <f t="shared" si="5"/>
        <v>0</v>
      </c>
      <c r="G59" s="231"/>
      <c r="H59" s="232"/>
      <c r="I59" s="114">
        <f t="shared" si="6"/>
        <v>0</v>
      </c>
      <c r="J59" s="231"/>
      <c r="K59" s="232"/>
      <c r="L59" s="114">
        <f t="shared" si="7"/>
        <v>0</v>
      </c>
      <c r="M59" s="179"/>
      <c r="N59" s="55"/>
      <c r="O59" s="114">
        <f t="shared" si="8"/>
        <v>0</v>
      </c>
      <c r="P59" s="208"/>
    </row>
    <row r="60" spans="1:16" ht="36" x14ac:dyDescent="0.25">
      <c r="A60" s="36">
        <v>1119</v>
      </c>
      <c r="B60" s="57" t="s">
        <v>56</v>
      </c>
      <c r="C60" s="311">
        <f t="shared" si="4"/>
        <v>549774</v>
      </c>
      <c r="D60" s="237">
        <v>544845</v>
      </c>
      <c r="E60" s="60">
        <v>-982</v>
      </c>
      <c r="F60" s="145">
        <f t="shared" si="5"/>
        <v>543863</v>
      </c>
      <c r="G60" s="237">
        <v>5911</v>
      </c>
      <c r="H60" s="238"/>
      <c r="I60" s="110">
        <f t="shared" si="6"/>
        <v>5911</v>
      </c>
      <c r="J60" s="237"/>
      <c r="K60" s="238"/>
      <c r="L60" s="110">
        <f t="shared" si="7"/>
        <v>0</v>
      </c>
      <c r="M60" s="121"/>
      <c r="N60" s="60"/>
      <c r="O60" s="110">
        <f t="shared" si="8"/>
        <v>0</v>
      </c>
      <c r="P60" s="213" t="s">
        <v>331</v>
      </c>
    </row>
    <row r="61" spans="1:16" ht="24" x14ac:dyDescent="0.25">
      <c r="A61" s="108">
        <v>1140</v>
      </c>
      <c r="B61" s="57" t="s">
        <v>57</v>
      </c>
      <c r="C61" s="311">
        <f t="shared" si="4"/>
        <v>49519</v>
      </c>
      <c r="D61" s="288">
        <f>SUM(D62:D68)</f>
        <v>49519</v>
      </c>
      <c r="E61" s="109">
        <f>SUM(E62:E68)</f>
        <v>0</v>
      </c>
      <c r="F61" s="145">
        <f>D61+E61</f>
        <v>49519</v>
      </c>
      <c r="G61" s="288">
        <f>SUM(G62:G68)</f>
        <v>0</v>
      </c>
      <c r="H61" s="115">
        <f>SUM(H62:H68)</f>
        <v>0</v>
      </c>
      <c r="I61" s="110">
        <f t="shared" si="6"/>
        <v>0</v>
      </c>
      <c r="J61" s="288">
        <f>SUM(J62:J68)</f>
        <v>0</v>
      </c>
      <c r="K61" s="115">
        <f>SUM(K62:K68)</f>
        <v>0</v>
      </c>
      <c r="L61" s="110">
        <f t="shared" si="7"/>
        <v>0</v>
      </c>
      <c r="M61" s="131">
        <f>SUM(M62:M68)</f>
        <v>0</v>
      </c>
      <c r="N61" s="109">
        <f>SUM(N62:N68)</f>
        <v>0</v>
      </c>
      <c r="O61" s="110">
        <f t="shared" si="8"/>
        <v>0</v>
      </c>
      <c r="P61" s="213"/>
    </row>
    <row r="62" spans="1:16" hidden="1" x14ac:dyDescent="0.25">
      <c r="A62" s="36">
        <v>1141</v>
      </c>
      <c r="B62" s="57" t="s">
        <v>58</v>
      </c>
      <c r="C62" s="311">
        <f t="shared" si="4"/>
        <v>0</v>
      </c>
      <c r="D62" s="237"/>
      <c r="E62" s="60"/>
      <c r="F62" s="145">
        <f t="shared" si="5"/>
        <v>0</v>
      </c>
      <c r="G62" s="237"/>
      <c r="H62" s="238"/>
      <c r="I62" s="110">
        <f t="shared" si="6"/>
        <v>0</v>
      </c>
      <c r="J62" s="237"/>
      <c r="K62" s="238"/>
      <c r="L62" s="110">
        <f t="shared" si="7"/>
        <v>0</v>
      </c>
      <c r="M62" s="121"/>
      <c r="N62" s="60"/>
      <c r="O62" s="110">
        <f t="shared" si="8"/>
        <v>0</v>
      </c>
      <c r="P62" s="213"/>
    </row>
    <row r="63" spans="1:16" ht="24" hidden="1" x14ac:dyDescent="0.25">
      <c r="A63" s="36">
        <v>1142</v>
      </c>
      <c r="B63" s="57" t="s">
        <v>59</v>
      </c>
      <c r="C63" s="311">
        <f t="shared" si="4"/>
        <v>0</v>
      </c>
      <c r="D63" s="237"/>
      <c r="E63" s="60"/>
      <c r="F63" s="145">
        <f t="shared" si="5"/>
        <v>0</v>
      </c>
      <c r="G63" s="237"/>
      <c r="H63" s="238"/>
      <c r="I63" s="110">
        <f t="shared" si="6"/>
        <v>0</v>
      </c>
      <c r="J63" s="237"/>
      <c r="K63" s="238"/>
      <c r="L63" s="110">
        <f t="shared" si="7"/>
        <v>0</v>
      </c>
      <c r="M63" s="121"/>
      <c r="N63" s="60"/>
      <c r="O63" s="110">
        <f t="shared" si="8"/>
        <v>0</v>
      </c>
      <c r="P63" s="213"/>
    </row>
    <row r="64" spans="1:16" ht="24" hidden="1" x14ac:dyDescent="0.25">
      <c r="A64" s="36">
        <v>1145</v>
      </c>
      <c r="B64" s="57" t="s">
        <v>60</v>
      </c>
      <c r="C64" s="311">
        <f t="shared" si="4"/>
        <v>0</v>
      </c>
      <c r="D64" s="237"/>
      <c r="E64" s="60"/>
      <c r="F64" s="145">
        <f t="shared" si="5"/>
        <v>0</v>
      </c>
      <c r="G64" s="237"/>
      <c r="H64" s="238"/>
      <c r="I64" s="110">
        <f t="shared" si="6"/>
        <v>0</v>
      </c>
      <c r="J64" s="237"/>
      <c r="K64" s="238"/>
      <c r="L64" s="110">
        <f t="shared" si="7"/>
        <v>0</v>
      </c>
      <c r="M64" s="121"/>
      <c r="N64" s="60"/>
      <c r="O64" s="110">
        <f t="shared" si="8"/>
        <v>0</v>
      </c>
      <c r="P64" s="213"/>
    </row>
    <row r="65" spans="1:16" ht="24" hidden="1" x14ac:dyDescent="0.25">
      <c r="A65" s="36">
        <v>1146</v>
      </c>
      <c r="B65" s="57" t="s">
        <v>61</v>
      </c>
      <c r="C65" s="311">
        <f t="shared" si="4"/>
        <v>0</v>
      </c>
      <c r="D65" s="237"/>
      <c r="E65" s="60"/>
      <c r="F65" s="145">
        <f t="shared" si="5"/>
        <v>0</v>
      </c>
      <c r="G65" s="237"/>
      <c r="H65" s="238"/>
      <c r="I65" s="110">
        <f t="shared" si="6"/>
        <v>0</v>
      </c>
      <c r="J65" s="237"/>
      <c r="K65" s="238"/>
      <c r="L65" s="110">
        <f t="shared" si="7"/>
        <v>0</v>
      </c>
      <c r="M65" s="121"/>
      <c r="N65" s="60"/>
      <c r="O65" s="110">
        <f t="shared" si="8"/>
        <v>0</v>
      </c>
      <c r="P65" s="213"/>
    </row>
    <row r="66" spans="1:16" x14ac:dyDescent="0.25">
      <c r="A66" s="36">
        <v>1147</v>
      </c>
      <c r="B66" s="57" t="s">
        <v>62</v>
      </c>
      <c r="C66" s="311">
        <f t="shared" si="4"/>
        <v>13013</v>
      </c>
      <c r="D66" s="237">
        <v>13013</v>
      </c>
      <c r="E66" s="60"/>
      <c r="F66" s="145">
        <f t="shared" si="5"/>
        <v>13013</v>
      </c>
      <c r="G66" s="237"/>
      <c r="H66" s="238"/>
      <c r="I66" s="110">
        <f t="shared" si="6"/>
        <v>0</v>
      </c>
      <c r="J66" s="237"/>
      <c r="K66" s="238"/>
      <c r="L66" s="110">
        <f t="shared" si="7"/>
        <v>0</v>
      </c>
      <c r="M66" s="121"/>
      <c r="N66" s="60"/>
      <c r="O66" s="110">
        <f t="shared" si="8"/>
        <v>0</v>
      </c>
      <c r="P66" s="213"/>
    </row>
    <row r="67" spans="1:16" x14ac:dyDescent="0.25">
      <c r="A67" s="36">
        <v>1148</v>
      </c>
      <c r="B67" s="57" t="s">
        <v>63</v>
      </c>
      <c r="C67" s="311">
        <f t="shared" si="4"/>
        <v>36506</v>
      </c>
      <c r="D67" s="237">
        <v>36506</v>
      </c>
      <c r="E67" s="60"/>
      <c r="F67" s="145">
        <f t="shared" si="5"/>
        <v>36506</v>
      </c>
      <c r="G67" s="237"/>
      <c r="H67" s="238"/>
      <c r="I67" s="110">
        <f t="shared" si="6"/>
        <v>0</v>
      </c>
      <c r="J67" s="237"/>
      <c r="K67" s="238"/>
      <c r="L67" s="110">
        <f t="shared" si="7"/>
        <v>0</v>
      </c>
      <c r="M67" s="121"/>
      <c r="N67" s="60"/>
      <c r="O67" s="110">
        <f t="shared" si="8"/>
        <v>0</v>
      </c>
      <c r="P67" s="213"/>
    </row>
    <row r="68" spans="1:16" ht="36" hidden="1" x14ac:dyDescent="0.25">
      <c r="A68" s="36">
        <v>1149</v>
      </c>
      <c r="B68" s="57" t="s">
        <v>64</v>
      </c>
      <c r="C68" s="311">
        <f t="shared" si="4"/>
        <v>0</v>
      </c>
      <c r="D68" s="237"/>
      <c r="E68" s="60"/>
      <c r="F68" s="145">
        <f t="shared" si="5"/>
        <v>0</v>
      </c>
      <c r="G68" s="237"/>
      <c r="H68" s="238"/>
      <c r="I68" s="110">
        <f t="shared" si="6"/>
        <v>0</v>
      </c>
      <c r="J68" s="237"/>
      <c r="K68" s="238"/>
      <c r="L68" s="110">
        <f t="shared" si="7"/>
        <v>0</v>
      </c>
      <c r="M68" s="121"/>
      <c r="N68" s="60"/>
      <c r="O68" s="110">
        <f t="shared" si="8"/>
        <v>0</v>
      </c>
      <c r="P68" s="213"/>
    </row>
    <row r="69" spans="1:16" ht="36" hidden="1" x14ac:dyDescent="0.25">
      <c r="A69" s="105">
        <v>1150</v>
      </c>
      <c r="B69" s="78" t="s">
        <v>65</v>
      </c>
      <c r="C69" s="311">
        <f t="shared" si="4"/>
        <v>0</v>
      </c>
      <c r="D69" s="289"/>
      <c r="E69" s="111"/>
      <c r="F69" s="286">
        <f t="shared" si="5"/>
        <v>0</v>
      </c>
      <c r="G69" s="289"/>
      <c r="H69" s="290"/>
      <c r="I69" s="107">
        <f t="shared" si="6"/>
        <v>0</v>
      </c>
      <c r="J69" s="289"/>
      <c r="K69" s="290"/>
      <c r="L69" s="107">
        <f t="shared" si="7"/>
        <v>0</v>
      </c>
      <c r="M69" s="181"/>
      <c r="N69" s="111"/>
      <c r="O69" s="107">
        <f t="shared" si="8"/>
        <v>0</v>
      </c>
      <c r="P69" s="265"/>
    </row>
    <row r="70" spans="1:16" ht="36" x14ac:dyDescent="0.25">
      <c r="A70" s="44">
        <v>1200</v>
      </c>
      <c r="B70" s="103" t="s">
        <v>66</v>
      </c>
      <c r="C70" s="375">
        <f t="shared" si="4"/>
        <v>169462</v>
      </c>
      <c r="D70" s="227">
        <f>SUM(D71:D72)</f>
        <v>167112</v>
      </c>
      <c r="E70" s="50">
        <f>SUM(E71:E72)</f>
        <v>982</v>
      </c>
      <c r="F70" s="283">
        <f>D70+E70</f>
        <v>168094</v>
      </c>
      <c r="G70" s="227">
        <f>SUM(G71:G72)</f>
        <v>1368</v>
      </c>
      <c r="H70" s="104">
        <f>SUM(H71:H72)</f>
        <v>0</v>
      </c>
      <c r="I70" s="112">
        <f t="shared" si="6"/>
        <v>1368</v>
      </c>
      <c r="J70" s="227">
        <f>SUM(J71:J72)</f>
        <v>0</v>
      </c>
      <c r="K70" s="104">
        <f>SUM(K71:K72)</f>
        <v>0</v>
      </c>
      <c r="L70" s="112">
        <f t="shared" si="7"/>
        <v>0</v>
      </c>
      <c r="M70" s="119">
        <f>SUM(M71:M72)</f>
        <v>0</v>
      </c>
      <c r="N70" s="50">
        <f>SUM(N71:N72)</f>
        <v>0</v>
      </c>
      <c r="O70" s="112">
        <f t="shared" si="8"/>
        <v>0</v>
      </c>
      <c r="P70" s="225"/>
    </row>
    <row r="71" spans="1:16" ht="24" x14ac:dyDescent="0.25">
      <c r="A71" s="164">
        <v>1210</v>
      </c>
      <c r="B71" s="52" t="s">
        <v>67</v>
      </c>
      <c r="C71" s="376">
        <f t="shared" si="4"/>
        <v>144880</v>
      </c>
      <c r="D71" s="231">
        <v>143512</v>
      </c>
      <c r="E71" s="55"/>
      <c r="F71" s="287">
        <f t="shared" si="5"/>
        <v>143512</v>
      </c>
      <c r="G71" s="231">
        <v>1368</v>
      </c>
      <c r="H71" s="232"/>
      <c r="I71" s="114">
        <f t="shared" si="6"/>
        <v>1368</v>
      </c>
      <c r="J71" s="231"/>
      <c r="K71" s="232"/>
      <c r="L71" s="114">
        <f t="shared" si="7"/>
        <v>0</v>
      </c>
      <c r="M71" s="179"/>
      <c r="N71" s="55"/>
      <c r="O71" s="114">
        <f t="shared" si="8"/>
        <v>0</v>
      </c>
      <c r="P71" s="208"/>
    </row>
    <row r="72" spans="1:16" ht="24" x14ac:dyDescent="0.25">
      <c r="A72" s="108">
        <v>1220</v>
      </c>
      <c r="B72" s="57" t="s">
        <v>68</v>
      </c>
      <c r="C72" s="311">
        <f t="shared" si="4"/>
        <v>24582</v>
      </c>
      <c r="D72" s="288">
        <f>SUM(D73:D77)</f>
        <v>23600</v>
      </c>
      <c r="E72" s="109">
        <f>SUM(E73:E77)</f>
        <v>982</v>
      </c>
      <c r="F72" s="145">
        <f t="shared" si="5"/>
        <v>24582</v>
      </c>
      <c r="G72" s="288">
        <f>SUM(G73:G77)</f>
        <v>0</v>
      </c>
      <c r="H72" s="115">
        <f>SUM(H73:H77)</f>
        <v>0</v>
      </c>
      <c r="I72" s="110">
        <f t="shared" si="6"/>
        <v>0</v>
      </c>
      <c r="J72" s="288">
        <f>SUM(J73:J77)</f>
        <v>0</v>
      </c>
      <c r="K72" s="115">
        <f>SUM(K73:K77)</f>
        <v>0</v>
      </c>
      <c r="L72" s="110">
        <f t="shared" si="7"/>
        <v>0</v>
      </c>
      <c r="M72" s="131">
        <f>SUM(M73:M77)</f>
        <v>0</v>
      </c>
      <c r="N72" s="109">
        <f>SUM(N73:N77)</f>
        <v>0</v>
      </c>
      <c r="O72" s="110">
        <f t="shared" si="8"/>
        <v>0</v>
      </c>
      <c r="P72" s="213"/>
    </row>
    <row r="73" spans="1:16" ht="60" x14ac:dyDescent="0.25">
      <c r="A73" s="36">
        <v>1221</v>
      </c>
      <c r="B73" s="57" t="s">
        <v>69</v>
      </c>
      <c r="C73" s="311">
        <f t="shared" si="4"/>
        <v>14550</v>
      </c>
      <c r="D73" s="237">
        <v>13995</v>
      </c>
      <c r="E73" s="60">
        <v>555</v>
      </c>
      <c r="F73" s="145">
        <f t="shared" si="5"/>
        <v>14550</v>
      </c>
      <c r="G73" s="237"/>
      <c r="H73" s="238"/>
      <c r="I73" s="110">
        <f t="shared" si="6"/>
        <v>0</v>
      </c>
      <c r="J73" s="237"/>
      <c r="K73" s="238"/>
      <c r="L73" s="110">
        <f t="shared" si="7"/>
        <v>0</v>
      </c>
      <c r="M73" s="121"/>
      <c r="N73" s="60"/>
      <c r="O73" s="110">
        <f t="shared" si="8"/>
        <v>0</v>
      </c>
      <c r="P73" s="213" t="s">
        <v>330</v>
      </c>
    </row>
    <row r="74" spans="1:16" hidden="1" x14ac:dyDescent="0.25">
      <c r="A74" s="36">
        <v>1223</v>
      </c>
      <c r="B74" s="57" t="s">
        <v>70</v>
      </c>
      <c r="C74" s="311">
        <f t="shared" si="4"/>
        <v>0</v>
      </c>
      <c r="D74" s="237"/>
      <c r="E74" s="60"/>
      <c r="F74" s="145">
        <f t="shared" si="5"/>
        <v>0</v>
      </c>
      <c r="G74" s="237"/>
      <c r="H74" s="238"/>
      <c r="I74" s="110">
        <f t="shared" si="6"/>
        <v>0</v>
      </c>
      <c r="J74" s="237"/>
      <c r="K74" s="238"/>
      <c r="L74" s="110">
        <f t="shared" si="7"/>
        <v>0</v>
      </c>
      <c r="M74" s="121"/>
      <c r="N74" s="60"/>
      <c r="O74" s="110">
        <f t="shared" si="8"/>
        <v>0</v>
      </c>
      <c r="P74" s="213"/>
    </row>
    <row r="75" spans="1:16" hidden="1" x14ac:dyDescent="0.25">
      <c r="A75" s="36">
        <v>1225</v>
      </c>
      <c r="B75" s="57" t="s">
        <v>71</v>
      </c>
      <c r="C75" s="311">
        <f t="shared" si="4"/>
        <v>0</v>
      </c>
      <c r="D75" s="237"/>
      <c r="E75" s="60"/>
      <c r="F75" s="145">
        <f t="shared" si="5"/>
        <v>0</v>
      </c>
      <c r="G75" s="237"/>
      <c r="H75" s="238"/>
      <c r="I75" s="110">
        <f t="shared" si="6"/>
        <v>0</v>
      </c>
      <c r="J75" s="237"/>
      <c r="K75" s="238"/>
      <c r="L75" s="110">
        <f t="shared" si="7"/>
        <v>0</v>
      </c>
      <c r="M75" s="121"/>
      <c r="N75" s="60"/>
      <c r="O75" s="110">
        <f t="shared" si="8"/>
        <v>0</v>
      </c>
      <c r="P75" s="213"/>
    </row>
    <row r="76" spans="1:16" ht="36" x14ac:dyDescent="0.25">
      <c r="A76" s="36">
        <v>1227</v>
      </c>
      <c r="B76" s="57" t="s">
        <v>72</v>
      </c>
      <c r="C76" s="311">
        <f t="shared" si="4"/>
        <v>9605</v>
      </c>
      <c r="D76" s="237">
        <v>9605</v>
      </c>
      <c r="E76" s="60"/>
      <c r="F76" s="145">
        <f t="shared" si="5"/>
        <v>9605</v>
      </c>
      <c r="G76" s="237"/>
      <c r="H76" s="238"/>
      <c r="I76" s="110">
        <f t="shared" si="6"/>
        <v>0</v>
      </c>
      <c r="J76" s="237"/>
      <c r="K76" s="238"/>
      <c r="L76" s="110">
        <f t="shared" si="7"/>
        <v>0</v>
      </c>
      <c r="M76" s="121"/>
      <c r="N76" s="60"/>
      <c r="O76" s="110">
        <f t="shared" si="8"/>
        <v>0</v>
      </c>
      <c r="P76" s="213"/>
    </row>
    <row r="77" spans="1:16" ht="60" x14ac:dyDescent="0.25">
      <c r="A77" s="36">
        <v>1228</v>
      </c>
      <c r="B77" s="57" t="s">
        <v>73</v>
      </c>
      <c r="C77" s="311">
        <f t="shared" si="4"/>
        <v>427</v>
      </c>
      <c r="D77" s="237"/>
      <c r="E77" s="60">
        <v>427</v>
      </c>
      <c r="F77" s="145">
        <f t="shared" si="5"/>
        <v>427</v>
      </c>
      <c r="G77" s="237"/>
      <c r="H77" s="238"/>
      <c r="I77" s="110">
        <f t="shared" si="6"/>
        <v>0</v>
      </c>
      <c r="J77" s="237"/>
      <c r="K77" s="238"/>
      <c r="L77" s="110">
        <f t="shared" si="7"/>
        <v>0</v>
      </c>
      <c r="M77" s="121"/>
      <c r="N77" s="60"/>
      <c r="O77" s="110">
        <f t="shared" si="8"/>
        <v>0</v>
      </c>
      <c r="P77" s="213" t="s">
        <v>329</v>
      </c>
    </row>
    <row r="78" spans="1:16" x14ac:dyDescent="0.25">
      <c r="A78" s="99">
        <v>2000</v>
      </c>
      <c r="B78" s="99" t="s">
        <v>74</v>
      </c>
      <c r="C78" s="385">
        <f t="shared" si="4"/>
        <v>104903</v>
      </c>
      <c r="D78" s="280">
        <f>SUM(D79,D86,D133,D167,D168,D175)</f>
        <v>78652</v>
      </c>
      <c r="E78" s="101">
        <f>SUM(E79,E86,E133,E167,E168,E175)</f>
        <v>0</v>
      </c>
      <c r="F78" s="281">
        <f t="shared" si="5"/>
        <v>78652</v>
      </c>
      <c r="G78" s="280">
        <f>SUM(G79,G86,G133,G167,G168,G175)</f>
        <v>0</v>
      </c>
      <c r="H78" s="282">
        <f>SUM(H79,H86,H133,H167,H168,H175)</f>
        <v>0</v>
      </c>
      <c r="I78" s="102">
        <f t="shared" si="6"/>
        <v>0</v>
      </c>
      <c r="J78" s="280">
        <f>SUM(J79,J86,J133,J167,J168,J175)</f>
        <v>26251</v>
      </c>
      <c r="K78" s="282">
        <f>SUM(K79,K86,K133,K167,K168,K175)</f>
        <v>0</v>
      </c>
      <c r="L78" s="102">
        <f t="shared" si="7"/>
        <v>26251</v>
      </c>
      <c r="M78" s="133">
        <f>SUM(M79,M86,M133,M167,M168,M175)</f>
        <v>0</v>
      </c>
      <c r="N78" s="101">
        <f>SUM(N79,N86,N133,N167,N168,N175)</f>
        <v>0</v>
      </c>
      <c r="O78" s="102">
        <f t="shared" si="8"/>
        <v>0</v>
      </c>
      <c r="P78" s="366"/>
    </row>
    <row r="79" spans="1:16" ht="24" hidden="1" x14ac:dyDescent="0.25">
      <c r="A79" s="44">
        <v>2100</v>
      </c>
      <c r="B79" s="103" t="s">
        <v>75</v>
      </c>
      <c r="C79" s="375">
        <f t="shared" si="4"/>
        <v>0</v>
      </c>
      <c r="D79" s="227">
        <f>SUM(D80,D83)</f>
        <v>0</v>
      </c>
      <c r="E79" s="50">
        <f>SUM(E80,E83)</f>
        <v>0</v>
      </c>
      <c r="F79" s="283">
        <f t="shared" si="5"/>
        <v>0</v>
      </c>
      <c r="G79" s="227">
        <f>SUM(G80,G83)</f>
        <v>0</v>
      </c>
      <c r="H79" s="104">
        <f>SUM(H80,H83)</f>
        <v>0</v>
      </c>
      <c r="I79" s="112">
        <f t="shared" si="6"/>
        <v>0</v>
      </c>
      <c r="J79" s="227">
        <f>SUM(J80,J83)</f>
        <v>0</v>
      </c>
      <c r="K79" s="104">
        <f>SUM(K80,K83)</f>
        <v>0</v>
      </c>
      <c r="L79" s="112">
        <f t="shared" si="7"/>
        <v>0</v>
      </c>
      <c r="M79" s="119">
        <f>SUM(M80,M83)</f>
        <v>0</v>
      </c>
      <c r="N79" s="50">
        <f>SUM(N80,N83)</f>
        <v>0</v>
      </c>
      <c r="O79" s="112">
        <f t="shared" si="8"/>
        <v>0</v>
      </c>
      <c r="P79" s="225"/>
    </row>
    <row r="80" spans="1:16" ht="24" hidden="1" x14ac:dyDescent="0.25">
      <c r="A80" s="164">
        <v>2110</v>
      </c>
      <c r="B80" s="52" t="s">
        <v>76</v>
      </c>
      <c r="C80" s="376">
        <f t="shared" si="4"/>
        <v>0</v>
      </c>
      <c r="D80" s="291">
        <f>SUM(D81:D82)</f>
        <v>0</v>
      </c>
      <c r="E80" s="113">
        <f>SUM(E81:E82)</f>
        <v>0</v>
      </c>
      <c r="F80" s="287">
        <f t="shared" si="5"/>
        <v>0</v>
      </c>
      <c r="G80" s="291">
        <f>SUM(G81:G82)</f>
        <v>0</v>
      </c>
      <c r="H80" s="292">
        <f>SUM(H81:H82)</f>
        <v>0</v>
      </c>
      <c r="I80" s="114">
        <f t="shared" si="6"/>
        <v>0</v>
      </c>
      <c r="J80" s="291">
        <f>SUM(J81:J82)</f>
        <v>0</v>
      </c>
      <c r="K80" s="292">
        <f>SUM(K81:K82)</f>
        <v>0</v>
      </c>
      <c r="L80" s="114">
        <f t="shared" si="7"/>
        <v>0</v>
      </c>
      <c r="M80" s="135">
        <f>SUM(M81:M82)</f>
        <v>0</v>
      </c>
      <c r="N80" s="113">
        <f>SUM(N81:N82)</f>
        <v>0</v>
      </c>
      <c r="O80" s="114">
        <f t="shared" si="8"/>
        <v>0</v>
      </c>
      <c r="P80" s="208"/>
    </row>
    <row r="81" spans="1:16" hidden="1" x14ac:dyDescent="0.25">
      <c r="A81" s="36">
        <v>2111</v>
      </c>
      <c r="B81" s="57" t="s">
        <v>77</v>
      </c>
      <c r="C81" s="311">
        <f t="shared" si="4"/>
        <v>0</v>
      </c>
      <c r="D81" s="237"/>
      <c r="E81" s="60"/>
      <c r="F81" s="145">
        <f t="shared" si="5"/>
        <v>0</v>
      </c>
      <c r="G81" s="237"/>
      <c r="H81" s="238"/>
      <c r="I81" s="110">
        <f t="shared" si="6"/>
        <v>0</v>
      </c>
      <c r="J81" s="237"/>
      <c r="K81" s="238"/>
      <c r="L81" s="110">
        <f t="shared" si="7"/>
        <v>0</v>
      </c>
      <c r="M81" s="121"/>
      <c r="N81" s="60"/>
      <c r="O81" s="110">
        <f t="shared" si="8"/>
        <v>0</v>
      </c>
      <c r="P81" s="213"/>
    </row>
    <row r="82" spans="1:16" ht="24" hidden="1" x14ac:dyDescent="0.25">
      <c r="A82" s="36">
        <v>2112</v>
      </c>
      <c r="B82" s="57" t="s">
        <v>78</v>
      </c>
      <c r="C82" s="311">
        <f t="shared" si="4"/>
        <v>0</v>
      </c>
      <c r="D82" s="237"/>
      <c r="E82" s="60"/>
      <c r="F82" s="145">
        <f t="shared" si="5"/>
        <v>0</v>
      </c>
      <c r="G82" s="237"/>
      <c r="H82" s="238"/>
      <c r="I82" s="110">
        <f t="shared" si="6"/>
        <v>0</v>
      </c>
      <c r="J82" s="237"/>
      <c r="K82" s="238"/>
      <c r="L82" s="110">
        <f t="shared" si="7"/>
        <v>0</v>
      </c>
      <c r="M82" s="121"/>
      <c r="N82" s="60"/>
      <c r="O82" s="110">
        <f t="shared" si="8"/>
        <v>0</v>
      </c>
      <c r="P82" s="213"/>
    </row>
    <row r="83" spans="1:16" ht="24" hidden="1" x14ac:dyDescent="0.25">
      <c r="A83" s="108">
        <v>2120</v>
      </c>
      <c r="B83" s="57" t="s">
        <v>79</v>
      </c>
      <c r="C83" s="311">
        <f t="shared" si="4"/>
        <v>0</v>
      </c>
      <c r="D83" s="288">
        <f>SUM(D84:D85)</f>
        <v>0</v>
      </c>
      <c r="E83" s="109">
        <f>SUM(E84:E85)</f>
        <v>0</v>
      </c>
      <c r="F83" s="145">
        <f t="shared" si="5"/>
        <v>0</v>
      </c>
      <c r="G83" s="288">
        <f>SUM(G84:G85)</f>
        <v>0</v>
      </c>
      <c r="H83" s="115">
        <f>SUM(H84:H85)</f>
        <v>0</v>
      </c>
      <c r="I83" s="110">
        <f t="shared" si="6"/>
        <v>0</v>
      </c>
      <c r="J83" s="288">
        <f>SUM(J84:J85)</f>
        <v>0</v>
      </c>
      <c r="K83" s="115">
        <f>SUM(K84:K85)</f>
        <v>0</v>
      </c>
      <c r="L83" s="110">
        <f t="shared" si="7"/>
        <v>0</v>
      </c>
      <c r="M83" s="131">
        <f>SUM(M84:M85)</f>
        <v>0</v>
      </c>
      <c r="N83" s="109">
        <f>SUM(N84:N85)</f>
        <v>0</v>
      </c>
      <c r="O83" s="110">
        <f t="shared" si="8"/>
        <v>0</v>
      </c>
      <c r="P83" s="213"/>
    </row>
    <row r="84" spans="1:16" hidden="1" x14ac:dyDescent="0.25">
      <c r="A84" s="36">
        <v>2121</v>
      </c>
      <c r="B84" s="57" t="s">
        <v>77</v>
      </c>
      <c r="C84" s="311">
        <f t="shared" si="4"/>
        <v>0</v>
      </c>
      <c r="D84" s="237"/>
      <c r="E84" s="60"/>
      <c r="F84" s="145">
        <f t="shared" si="5"/>
        <v>0</v>
      </c>
      <c r="G84" s="237"/>
      <c r="H84" s="238"/>
      <c r="I84" s="110">
        <f t="shared" si="6"/>
        <v>0</v>
      </c>
      <c r="J84" s="237"/>
      <c r="K84" s="238"/>
      <c r="L84" s="110">
        <f t="shared" si="7"/>
        <v>0</v>
      </c>
      <c r="M84" s="121"/>
      <c r="N84" s="60"/>
      <c r="O84" s="110">
        <f t="shared" si="8"/>
        <v>0</v>
      </c>
      <c r="P84" s="213"/>
    </row>
    <row r="85" spans="1:16" ht="24" hidden="1" x14ac:dyDescent="0.25">
      <c r="A85" s="36">
        <v>2122</v>
      </c>
      <c r="B85" s="57" t="s">
        <v>78</v>
      </c>
      <c r="C85" s="311">
        <f t="shared" si="4"/>
        <v>0</v>
      </c>
      <c r="D85" s="237"/>
      <c r="E85" s="60"/>
      <c r="F85" s="145">
        <f t="shared" si="5"/>
        <v>0</v>
      </c>
      <c r="G85" s="237"/>
      <c r="H85" s="238"/>
      <c r="I85" s="110">
        <f t="shared" si="6"/>
        <v>0</v>
      </c>
      <c r="J85" s="237"/>
      <c r="K85" s="238"/>
      <c r="L85" s="110">
        <f t="shared" si="7"/>
        <v>0</v>
      </c>
      <c r="M85" s="121"/>
      <c r="N85" s="60"/>
      <c r="O85" s="110">
        <f t="shared" si="8"/>
        <v>0</v>
      </c>
      <c r="P85" s="213"/>
    </row>
    <row r="86" spans="1:16" x14ac:dyDescent="0.25">
      <c r="A86" s="44">
        <v>2200</v>
      </c>
      <c r="B86" s="103" t="s">
        <v>80</v>
      </c>
      <c r="C86" s="293">
        <f t="shared" si="4"/>
        <v>87620</v>
      </c>
      <c r="D86" s="227">
        <f>SUM(D87,D92,D98,D106,D115,D119,D125,D131)</f>
        <v>64636</v>
      </c>
      <c r="E86" s="50">
        <f>SUM(E87,E92,E98,E106,E115,E119,E125,E131)</f>
        <v>0</v>
      </c>
      <c r="F86" s="283">
        <f t="shared" si="5"/>
        <v>64636</v>
      </c>
      <c r="G86" s="227">
        <f>SUM(G87,G92,G98,G106,G115,G119,G125,G131)</f>
        <v>0</v>
      </c>
      <c r="H86" s="104">
        <f>SUM(H87,H92,H98,H106,H115,H119,H125,H131)</f>
        <v>0</v>
      </c>
      <c r="I86" s="112">
        <f t="shared" si="6"/>
        <v>0</v>
      </c>
      <c r="J86" s="227">
        <f>SUM(J87,J92,J98,J106,J115,J119,J125,J131)</f>
        <v>22984</v>
      </c>
      <c r="K86" s="104">
        <f>SUM(K87,K92,K98,K106,K115,K119,K125,K131)</f>
        <v>0</v>
      </c>
      <c r="L86" s="112">
        <f t="shared" si="7"/>
        <v>22984</v>
      </c>
      <c r="M86" s="173">
        <f>SUM(M87,M92,M98,M106,M115,M119,M125,M131)</f>
        <v>0</v>
      </c>
      <c r="N86" s="158">
        <f>SUM(N87,N92,N98,N106,N115,N119,N125,N131)</f>
        <v>0</v>
      </c>
      <c r="O86" s="159">
        <f t="shared" si="8"/>
        <v>0</v>
      </c>
      <c r="P86" s="294"/>
    </row>
    <row r="87" spans="1:16" ht="24" x14ac:dyDescent="0.25">
      <c r="A87" s="105">
        <v>2210</v>
      </c>
      <c r="B87" s="78" t="s">
        <v>81</v>
      </c>
      <c r="C87" s="380">
        <f t="shared" si="4"/>
        <v>7202</v>
      </c>
      <c r="D87" s="127">
        <f>SUM(D88:D91)</f>
        <v>6649</v>
      </c>
      <c r="E87" s="106">
        <f>SUM(E88:E91)</f>
        <v>0</v>
      </c>
      <c r="F87" s="286">
        <f t="shared" si="5"/>
        <v>6649</v>
      </c>
      <c r="G87" s="127">
        <f>SUM(G88:G91)</f>
        <v>0</v>
      </c>
      <c r="H87" s="172">
        <f>SUM(H88:H91)</f>
        <v>0</v>
      </c>
      <c r="I87" s="107">
        <f t="shared" si="6"/>
        <v>0</v>
      </c>
      <c r="J87" s="127">
        <f>SUM(J88:J91)</f>
        <v>553</v>
      </c>
      <c r="K87" s="172">
        <f>SUM(K88:K91)</f>
        <v>0</v>
      </c>
      <c r="L87" s="107">
        <f t="shared" si="7"/>
        <v>553</v>
      </c>
      <c r="M87" s="132">
        <f>SUM(M88:M91)</f>
        <v>0</v>
      </c>
      <c r="N87" s="106">
        <f>SUM(N88:N91)</f>
        <v>0</v>
      </c>
      <c r="O87" s="107">
        <f t="shared" si="8"/>
        <v>0</v>
      </c>
      <c r="P87" s="265"/>
    </row>
    <row r="88" spans="1:16" ht="24" hidden="1" x14ac:dyDescent="0.25">
      <c r="A88" s="32">
        <v>2211</v>
      </c>
      <c r="B88" s="52" t="s">
        <v>82</v>
      </c>
      <c r="C88" s="311">
        <f t="shared" si="4"/>
        <v>0</v>
      </c>
      <c r="D88" s="231"/>
      <c r="E88" s="55"/>
      <c r="F88" s="287">
        <f t="shared" si="5"/>
        <v>0</v>
      </c>
      <c r="G88" s="231"/>
      <c r="H88" s="232"/>
      <c r="I88" s="114">
        <f t="shared" si="6"/>
        <v>0</v>
      </c>
      <c r="J88" s="231"/>
      <c r="K88" s="232"/>
      <c r="L88" s="114">
        <f t="shared" si="7"/>
        <v>0</v>
      </c>
      <c r="M88" s="179"/>
      <c r="N88" s="55"/>
      <c r="O88" s="114">
        <f t="shared" si="8"/>
        <v>0</v>
      </c>
      <c r="P88" s="208"/>
    </row>
    <row r="89" spans="1:16" ht="36" x14ac:dyDescent="0.25">
      <c r="A89" s="36">
        <v>2212</v>
      </c>
      <c r="B89" s="57" t="s">
        <v>83</v>
      </c>
      <c r="C89" s="311">
        <f t="shared" si="4"/>
        <v>5452</v>
      </c>
      <c r="D89" s="237">
        <v>5077</v>
      </c>
      <c r="E89" s="60"/>
      <c r="F89" s="145">
        <f t="shared" si="5"/>
        <v>5077</v>
      </c>
      <c r="G89" s="237"/>
      <c r="H89" s="238"/>
      <c r="I89" s="110">
        <f t="shared" si="6"/>
        <v>0</v>
      </c>
      <c r="J89" s="237">
        <v>375</v>
      </c>
      <c r="K89" s="238"/>
      <c r="L89" s="110">
        <f t="shared" si="7"/>
        <v>375</v>
      </c>
      <c r="M89" s="121"/>
      <c r="N89" s="60"/>
      <c r="O89" s="110">
        <f t="shared" si="8"/>
        <v>0</v>
      </c>
      <c r="P89" s="213"/>
    </row>
    <row r="90" spans="1:16" ht="24" x14ac:dyDescent="0.25">
      <c r="A90" s="36">
        <v>2214</v>
      </c>
      <c r="B90" s="57" t="s">
        <v>84</v>
      </c>
      <c r="C90" s="311">
        <f t="shared" si="4"/>
        <v>1570</v>
      </c>
      <c r="D90" s="237">
        <v>1427</v>
      </c>
      <c r="E90" s="60"/>
      <c r="F90" s="145">
        <f t="shared" si="5"/>
        <v>1427</v>
      </c>
      <c r="G90" s="237"/>
      <c r="H90" s="238"/>
      <c r="I90" s="110">
        <f t="shared" si="6"/>
        <v>0</v>
      </c>
      <c r="J90" s="237">
        <v>143</v>
      </c>
      <c r="K90" s="238"/>
      <c r="L90" s="110">
        <f t="shared" si="7"/>
        <v>143</v>
      </c>
      <c r="M90" s="121"/>
      <c r="N90" s="60"/>
      <c r="O90" s="110">
        <f t="shared" si="8"/>
        <v>0</v>
      </c>
      <c r="P90" s="213"/>
    </row>
    <row r="91" spans="1:16" x14ac:dyDescent="0.25">
      <c r="A91" s="36">
        <v>2219</v>
      </c>
      <c r="B91" s="57" t="s">
        <v>85</v>
      </c>
      <c r="C91" s="311">
        <f t="shared" si="4"/>
        <v>180</v>
      </c>
      <c r="D91" s="237">
        <v>145</v>
      </c>
      <c r="E91" s="60"/>
      <c r="F91" s="145">
        <f t="shared" si="5"/>
        <v>145</v>
      </c>
      <c r="G91" s="237"/>
      <c r="H91" s="238"/>
      <c r="I91" s="110">
        <f t="shared" si="6"/>
        <v>0</v>
      </c>
      <c r="J91" s="237">
        <v>35</v>
      </c>
      <c r="K91" s="238"/>
      <c r="L91" s="110">
        <f t="shared" si="7"/>
        <v>35</v>
      </c>
      <c r="M91" s="121"/>
      <c r="N91" s="60"/>
      <c r="O91" s="110">
        <f t="shared" si="8"/>
        <v>0</v>
      </c>
      <c r="P91" s="213"/>
    </row>
    <row r="92" spans="1:16" ht="24" x14ac:dyDescent="0.25">
      <c r="A92" s="108">
        <v>2220</v>
      </c>
      <c r="B92" s="57" t="s">
        <v>86</v>
      </c>
      <c r="C92" s="311">
        <f t="shared" si="4"/>
        <v>59288</v>
      </c>
      <c r="D92" s="288">
        <f>SUM(D93:D97)</f>
        <v>43407</v>
      </c>
      <c r="E92" s="109">
        <f>SUM(E93:E97)</f>
        <v>0</v>
      </c>
      <c r="F92" s="145">
        <f t="shared" si="5"/>
        <v>43407</v>
      </c>
      <c r="G92" s="288">
        <f>SUM(G93:G97)</f>
        <v>0</v>
      </c>
      <c r="H92" s="115">
        <f>SUM(H93:H97)</f>
        <v>0</v>
      </c>
      <c r="I92" s="110">
        <f t="shared" si="6"/>
        <v>0</v>
      </c>
      <c r="J92" s="288">
        <f>SUM(J93:J97)</f>
        <v>15881</v>
      </c>
      <c r="K92" s="115">
        <f>SUM(K93:K97)</f>
        <v>0</v>
      </c>
      <c r="L92" s="110">
        <f t="shared" si="7"/>
        <v>15881</v>
      </c>
      <c r="M92" s="131">
        <f>SUM(M93:M97)</f>
        <v>0</v>
      </c>
      <c r="N92" s="109">
        <f>SUM(N93:N97)</f>
        <v>0</v>
      </c>
      <c r="O92" s="110">
        <f t="shared" si="8"/>
        <v>0</v>
      </c>
      <c r="P92" s="213"/>
    </row>
    <row r="93" spans="1:16" x14ac:dyDescent="0.25">
      <c r="A93" s="36">
        <v>2221</v>
      </c>
      <c r="B93" s="57" t="s">
        <v>87</v>
      </c>
      <c r="C93" s="311">
        <f t="shared" si="4"/>
        <v>36920</v>
      </c>
      <c r="D93" s="237">
        <v>27707</v>
      </c>
      <c r="E93" s="60"/>
      <c r="F93" s="145">
        <f t="shared" si="5"/>
        <v>27707</v>
      </c>
      <c r="G93" s="237"/>
      <c r="H93" s="238"/>
      <c r="I93" s="110">
        <f t="shared" si="6"/>
        <v>0</v>
      </c>
      <c r="J93" s="237">
        <v>9213</v>
      </c>
      <c r="K93" s="238"/>
      <c r="L93" s="110">
        <f t="shared" si="7"/>
        <v>9213</v>
      </c>
      <c r="M93" s="121"/>
      <c r="N93" s="60"/>
      <c r="O93" s="110">
        <f t="shared" si="8"/>
        <v>0</v>
      </c>
      <c r="P93" s="213"/>
    </row>
    <row r="94" spans="1:16" x14ac:dyDescent="0.25">
      <c r="A94" s="36">
        <v>2222</v>
      </c>
      <c r="B94" s="57" t="s">
        <v>88</v>
      </c>
      <c r="C94" s="311">
        <f t="shared" si="4"/>
        <v>3006</v>
      </c>
      <c r="D94" s="237">
        <v>1700</v>
      </c>
      <c r="E94" s="60"/>
      <c r="F94" s="145">
        <f t="shared" si="5"/>
        <v>1700</v>
      </c>
      <c r="G94" s="237"/>
      <c r="H94" s="238"/>
      <c r="I94" s="110">
        <f t="shared" si="6"/>
        <v>0</v>
      </c>
      <c r="J94" s="237">
        <v>1306</v>
      </c>
      <c r="K94" s="238"/>
      <c r="L94" s="110">
        <f t="shared" si="7"/>
        <v>1306</v>
      </c>
      <c r="M94" s="121"/>
      <c r="N94" s="60"/>
      <c r="O94" s="110">
        <f t="shared" si="8"/>
        <v>0</v>
      </c>
      <c r="P94" s="213"/>
    </row>
    <row r="95" spans="1:16" x14ac:dyDescent="0.25">
      <c r="A95" s="36">
        <v>2223</v>
      </c>
      <c r="B95" s="57" t="s">
        <v>89</v>
      </c>
      <c r="C95" s="311">
        <f t="shared" si="4"/>
        <v>17567</v>
      </c>
      <c r="D95" s="237">
        <v>13000</v>
      </c>
      <c r="E95" s="60"/>
      <c r="F95" s="145">
        <f t="shared" si="5"/>
        <v>13000</v>
      </c>
      <c r="G95" s="237"/>
      <c r="H95" s="238"/>
      <c r="I95" s="110">
        <f t="shared" si="6"/>
        <v>0</v>
      </c>
      <c r="J95" s="237">
        <v>4567</v>
      </c>
      <c r="K95" s="238"/>
      <c r="L95" s="110">
        <f t="shared" si="7"/>
        <v>4567</v>
      </c>
      <c r="M95" s="121"/>
      <c r="N95" s="60"/>
      <c r="O95" s="110">
        <f t="shared" si="8"/>
        <v>0</v>
      </c>
      <c r="P95" s="213"/>
    </row>
    <row r="96" spans="1:16" ht="48" x14ac:dyDescent="0.25">
      <c r="A96" s="36">
        <v>2224</v>
      </c>
      <c r="B96" s="57" t="s">
        <v>90</v>
      </c>
      <c r="C96" s="311">
        <f t="shared" si="4"/>
        <v>1795</v>
      </c>
      <c r="D96" s="237">
        <v>1000</v>
      </c>
      <c r="E96" s="60"/>
      <c r="F96" s="145">
        <f t="shared" si="5"/>
        <v>1000</v>
      </c>
      <c r="G96" s="237"/>
      <c r="H96" s="238"/>
      <c r="I96" s="110">
        <f t="shared" si="6"/>
        <v>0</v>
      </c>
      <c r="J96" s="237">
        <v>795</v>
      </c>
      <c r="K96" s="238"/>
      <c r="L96" s="110">
        <f t="shared" si="7"/>
        <v>795</v>
      </c>
      <c r="M96" s="121"/>
      <c r="N96" s="60"/>
      <c r="O96" s="110">
        <f t="shared" si="8"/>
        <v>0</v>
      </c>
      <c r="P96" s="213"/>
    </row>
    <row r="97" spans="1:16" ht="24" hidden="1" x14ac:dyDescent="0.25">
      <c r="A97" s="36">
        <v>2229</v>
      </c>
      <c r="B97" s="57" t="s">
        <v>91</v>
      </c>
      <c r="C97" s="311">
        <f t="shared" si="4"/>
        <v>0</v>
      </c>
      <c r="D97" s="237"/>
      <c r="E97" s="60"/>
      <c r="F97" s="145">
        <f t="shared" si="5"/>
        <v>0</v>
      </c>
      <c r="G97" s="237"/>
      <c r="H97" s="238"/>
      <c r="I97" s="110">
        <f t="shared" si="6"/>
        <v>0</v>
      </c>
      <c r="J97" s="237"/>
      <c r="K97" s="238"/>
      <c r="L97" s="110">
        <f t="shared" si="7"/>
        <v>0</v>
      </c>
      <c r="M97" s="121"/>
      <c r="N97" s="60"/>
      <c r="O97" s="110">
        <f t="shared" si="8"/>
        <v>0</v>
      </c>
      <c r="P97" s="213"/>
    </row>
    <row r="98" spans="1:16" ht="36" x14ac:dyDescent="0.25">
      <c r="A98" s="108">
        <v>2230</v>
      </c>
      <c r="B98" s="57" t="s">
        <v>92</v>
      </c>
      <c r="C98" s="311">
        <f t="shared" si="4"/>
        <v>1026</v>
      </c>
      <c r="D98" s="288">
        <f>SUM(D99:D105)</f>
        <v>676</v>
      </c>
      <c r="E98" s="109">
        <f>SUM(E99:E105)</f>
        <v>0</v>
      </c>
      <c r="F98" s="145">
        <f t="shared" si="5"/>
        <v>676</v>
      </c>
      <c r="G98" s="288">
        <f>SUM(G99:G105)</f>
        <v>0</v>
      </c>
      <c r="H98" s="115">
        <f>SUM(H99:H105)</f>
        <v>0</v>
      </c>
      <c r="I98" s="110">
        <f t="shared" si="6"/>
        <v>0</v>
      </c>
      <c r="J98" s="288">
        <f>SUM(J99:J105)</f>
        <v>350</v>
      </c>
      <c r="K98" s="115">
        <f>SUM(K99:K105)</f>
        <v>0</v>
      </c>
      <c r="L98" s="110">
        <f t="shared" si="7"/>
        <v>350</v>
      </c>
      <c r="M98" s="131">
        <f>SUM(M99:M105)</f>
        <v>0</v>
      </c>
      <c r="N98" s="109">
        <f>SUM(N99:N105)</f>
        <v>0</v>
      </c>
      <c r="O98" s="110">
        <f t="shared" si="8"/>
        <v>0</v>
      </c>
      <c r="P98" s="213"/>
    </row>
    <row r="99" spans="1:16" ht="24" hidden="1" x14ac:dyDescent="0.25">
      <c r="A99" s="36">
        <v>2231</v>
      </c>
      <c r="B99" s="57" t="s">
        <v>93</v>
      </c>
      <c r="C99" s="311">
        <f t="shared" si="4"/>
        <v>0</v>
      </c>
      <c r="D99" s="237"/>
      <c r="E99" s="60"/>
      <c r="F99" s="145">
        <f t="shared" si="5"/>
        <v>0</v>
      </c>
      <c r="G99" s="237"/>
      <c r="H99" s="238"/>
      <c r="I99" s="110">
        <f t="shared" si="6"/>
        <v>0</v>
      </c>
      <c r="J99" s="237"/>
      <c r="K99" s="238"/>
      <c r="L99" s="110">
        <f t="shared" si="7"/>
        <v>0</v>
      </c>
      <c r="M99" s="121"/>
      <c r="N99" s="60"/>
      <c r="O99" s="110">
        <f t="shared" si="8"/>
        <v>0</v>
      </c>
      <c r="P99" s="213"/>
    </row>
    <row r="100" spans="1:16" ht="36" hidden="1" x14ac:dyDescent="0.25">
      <c r="A100" s="36">
        <v>2232</v>
      </c>
      <c r="B100" s="57" t="s">
        <v>94</v>
      </c>
      <c r="C100" s="311">
        <f t="shared" si="4"/>
        <v>0</v>
      </c>
      <c r="D100" s="237"/>
      <c r="E100" s="60"/>
      <c r="F100" s="145">
        <f t="shared" si="5"/>
        <v>0</v>
      </c>
      <c r="G100" s="237"/>
      <c r="H100" s="238"/>
      <c r="I100" s="110">
        <f t="shared" si="6"/>
        <v>0</v>
      </c>
      <c r="J100" s="237"/>
      <c r="K100" s="238"/>
      <c r="L100" s="110">
        <f t="shared" si="7"/>
        <v>0</v>
      </c>
      <c r="M100" s="121"/>
      <c r="N100" s="60"/>
      <c r="O100" s="110">
        <f t="shared" si="8"/>
        <v>0</v>
      </c>
      <c r="P100" s="213"/>
    </row>
    <row r="101" spans="1:16" ht="24" hidden="1" x14ac:dyDescent="0.25">
      <c r="A101" s="32">
        <v>2233</v>
      </c>
      <c r="B101" s="52" t="s">
        <v>95</v>
      </c>
      <c r="C101" s="311">
        <f t="shared" si="4"/>
        <v>0</v>
      </c>
      <c r="D101" s="231"/>
      <c r="E101" s="55"/>
      <c r="F101" s="287">
        <f t="shared" si="5"/>
        <v>0</v>
      </c>
      <c r="G101" s="231"/>
      <c r="H101" s="232"/>
      <c r="I101" s="114">
        <f t="shared" si="6"/>
        <v>0</v>
      </c>
      <c r="J101" s="231"/>
      <c r="K101" s="232"/>
      <c r="L101" s="114">
        <f t="shared" si="7"/>
        <v>0</v>
      </c>
      <c r="M101" s="179"/>
      <c r="N101" s="55"/>
      <c r="O101" s="114">
        <f t="shared" si="8"/>
        <v>0</v>
      </c>
      <c r="P101" s="208"/>
    </row>
    <row r="102" spans="1:16" ht="36" hidden="1" x14ac:dyDescent="0.25">
      <c r="A102" s="36">
        <v>2234</v>
      </c>
      <c r="B102" s="57" t="s">
        <v>96</v>
      </c>
      <c r="C102" s="311">
        <f t="shared" si="4"/>
        <v>0</v>
      </c>
      <c r="D102" s="237"/>
      <c r="E102" s="60"/>
      <c r="F102" s="145">
        <f t="shared" si="5"/>
        <v>0</v>
      </c>
      <c r="G102" s="237"/>
      <c r="H102" s="238"/>
      <c r="I102" s="110">
        <f t="shared" si="6"/>
        <v>0</v>
      </c>
      <c r="J102" s="237"/>
      <c r="K102" s="238"/>
      <c r="L102" s="110">
        <f t="shared" si="7"/>
        <v>0</v>
      </c>
      <c r="M102" s="121"/>
      <c r="N102" s="60"/>
      <c r="O102" s="110">
        <f t="shared" si="8"/>
        <v>0</v>
      </c>
      <c r="P102" s="213"/>
    </row>
    <row r="103" spans="1:16" ht="24" x14ac:dyDescent="0.25">
      <c r="A103" s="36">
        <v>2235</v>
      </c>
      <c r="B103" s="57" t="s">
        <v>97</v>
      </c>
      <c r="C103" s="311">
        <f t="shared" si="4"/>
        <v>250</v>
      </c>
      <c r="D103" s="237">
        <v>250</v>
      </c>
      <c r="E103" s="60"/>
      <c r="F103" s="145">
        <f t="shared" si="5"/>
        <v>250</v>
      </c>
      <c r="G103" s="237"/>
      <c r="H103" s="238"/>
      <c r="I103" s="110">
        <f t="shared" si="6"/>
        <v>0</v>
      </c>
      <c r="J103" s="237"/>
      <c r="K103" s="238"/>
      <c r="L103" s="110">
        <f t="shared" si="7"/>
        <v>0</v>
      </c>
      <c r="M103" s="121"/>
      <c r="N103" s="60"/>
      <c r="O103" s="110">
        <f t="shared" si="8"/>
        <v>0</v>
      </c>
      <c r="P103" s="213"/>
    </row>
    <row r="104" spans="1:16" x14ac:dyDescent="0.25">
      <c r="A104" s="36">
        <v>2236</v>
      </c>
      <c r="B104" s="57" t="s">
        <v>98</v>
      </c>
      <c r="C104" s="311">
        <f t="shared" si="4"/>
        <v>150</v>
      </c>
      <c r="D104" s="237"/>
      <c r="E104" s="60"/>
      <c r="F104" s="145">
        <f t="shared" si="5"/>
        <v>0</v>
      </c>
      <c r="G104" s="237"/>
      <c r="H104" s="238"/>
      <c r="I104" s="110">
        <f t="shared" si="6"/>
        <v>0</v>
      </c>
      <c r="J104" s="237">
        <v>150</v>
      </c>
      <c r="K104" s="238"/>
      <c r="L104" s="110">
        <f t="shared" si="7"/>
        <v>150</v>
      </c>
      <c r="M104" s="121"/>
      <c r="N104" s="60"/>
      <c r="O104" s="110">
        <f t="shared" si="8"/>
        <v>0</v>
      </c>
      <c r="P104" s="213"/>
    </row>
    <row r="105" spans="1:16" ht="24" x14ac:dyDescent="0.25">
      <c r="A105" s="36">
        <v>2239</v>
      </c>
      <c r="B105" s="57" t="s">
        <v>99</v>
      </c>
      <c r="C105" s="311">
        <f t="shared" si="4"/>
        <v>626</v>
      </c>
      <c r="D105" s="237">
        <v>426</v>
      </c>
      <c r="E105" s="60"/>
      <c r="F105" s="145">
        <f t="shared" si="5"/>
        <v>426</v>
      </c>
      <c r="G105" s="237"/>
      <c r="H105" s="238"/>
      <c r="I105" s="110">
        <f t="shared" si="6"/>
        <v>0</v>
      </c>
      <c r="J105" s="237">
        <v>200</v>
      </c>
      <c r="K105" s="238"/>
      <c r="L105" s="110">
        <f t="shared" si="7"/>
        <v>200</v>
      </c>
      <c r="M105" s="121"/>
      <c r="N105" s="60"/>
      <c r="O105" s="110">
        <f t="shared" si="8"/>
        <v>0</v>
      </c>
      <c r="P105" s="213"/>
    </row>
    <row r="106" spans="1:16" ht="36" x14ac:dyDescent="0.25">
      <c r="A106" s="108">
        <v>2240</v>
      </c>
      <c r="B106" s="57" t="s">
        <v>100</v>
      </c>
      <c r="C106" s="311">
        <f t="shared" si="4"/>
        <v>18744</v>
      </c>
      <c r="D106" s="288">
        <f>SUM(D107:D114)</f>
        <v>13587</v>
      </c>
      <c r="E106" s="109">
        <f>SUM(E107:E114)</f>
        <v>0</v>
      </c>
      <c r="F106" s="145">
        <f t="shared" si="5"/>
        <v>13587</v>
      </c>
      <c r="G106" s="288">
        <f>SUM(G107:G114)</f>
        <v>0</v>
      </c>
      <c r="H106" s="115">
        <f>SUM(H107:H114)</f>
        <v>0</v>
      </c>
      <c r="I106" s="110">
        <f t="shared" si="6"/>
        <v>0</v>
      </c>
      <c r="J106" s="288">
        <f>SUM(J107:J114)</f>
        <v>5157</v>
      </c>
      <c r="K106" s="115">
        <f>SUM(K107:K114)</f>
        <v>0</v>
      </c>
      <c r="L106" s="110">
        <f t="shared" si="7"/>
        <v>5157</v>
      </c>
      <c r="M106" s="131">
        <f>SUM(M107:M114)</f>
        <v>0</v>
      </c>
      <c r="N106" s="109">
        <f>SUM(N107:N114)</f>
        <v>0</v>
      </c>
      <c r="O106" s="110">
        <f t="shared" si="8"/>
        <v>0</v>
      </c>
      <c r="P106" s="213"/>
    </row>
    <row r="107" spans="1:16" hidden="1" x14ac:dyDescent="0.25">
      <c r="A107" s="36">
        <v>2241</v>
      </c>
      <c r="B107" s="57" t="s">
        <v>101</v>
      </c>
      <c r="C107" s="311">
        <f t="shared" si="4"/>
        <v>0</v>
      </c>
      <c r="D107" s="237"/>
      <c r="E107" s="60"/>
      <c r="F107" s="145">
        <f t="shared" si="5"/>
        <v>0</v>
      </c>
      <c r="G107" s="237"/>
      <c r="H107" s="238"/>
      <c r="I107" s="110">
        <f t="shared" si="6"/>
        <v>0</v>
      </c>
      <c r="J107" s="237"/>
      <c r="K107" s="238"/>
      <c r="L107" s="110">
        <f t="shared" si="7"/>
        <v>0</v>
      </c>
      <c r="M107" s="121"/>
      <c r="N107" s="60"/>
      <c r="O107" s="110">
        <f t="shared" si="8"/>
        <v>0</v>
      </c>
      <c r="P107" s="213"/>
    </row>
    <row r="108" spans="1:16" ht="24" hidden="1" x14ac:dyDescent="0.25">
      <c r="A108" s="36">
        <v>2242</v>
      </c>
      <c r="B108" s="57" t="s">
        <v>102</v>
      </c>
      <c r="C108" s="311">
        <f t="shared" si="4"/>
        <v>0</v>
      </c>
      <c r="D108" s="237"/>
      <c r="E108" s="60"/>
      <c r="F108" s="145">
        <f t="shared" si="5"/>
        <v>0</v>
      </c>
      <c r="G108" s="237"/>
      <c r="H108" s="238"/>
      <c r="I108" s="110">
        <f t="shared" si="6"/>
        <v>0</v>
      </c>
      <c r="J108" s="237"/>
      <c r="K108" s="238"/>
      <c r="L108" s="110">
        <f t="shared" si="7"/>
        <v>0</v>
      </c>
      <c r="M108" s="121"/>
      <c r="N108" s="60"/>
      <c r="O108" s="110">
        <f t="shared" si="8"/>
        <v>0</v>
      </c>
      <c r="P108" s="213"/>
    </row>
    <row r="109" spans="1:16" ht="24" x14ac:dyDescent="0.25">
      <c r="A109" s="36">
        <v>2243</v>
      </c>
      <c r="B109" s="57" t="s">
        <v>103</v>
      </c>
      <c r="C109" s="311">
        <f t="shared" si="4"/>
        <v>2030</v>
      </c>
      <c r="D109" s="237">
        <v>1210</v>
      </c>
      <c r="E109" s="60"/>
      <c r="F109" s="145">
        <f t="shared" si="5"/>
        <v>1210</v>
      </c>
      <c r="G109" s="237"/>
      <c r="H109" s="238"/>
      <c r="I109" s="110">
        <f t="shared" si="6"/>
        <v>0</v>
      </c>
      <c r="J109" s="237">
        <v>820</v>
      </c>
      <c r="K109" s="238"/>
      <c r="L109" s="110">
        <f t="shared" si="7"/>
        <v>820</v>
      </c>
      <c r="M109" s="121"/>
      <c r="N109" s="60"/>
      <c r="O109" s="110">
        <f t="shared" si="8"/>
        <v>0</v>
      </c>
      <c r="P109" s="213"/>
    </row>
    <row r="110" spans="1:16" x14ac:dyDescent="0.25">
      <c r="A110" s="36">
        <v>2244</v>
      </c>
      <c r="B110" s="57" t="s">
        <v>104</v>
      </c>
      <c r="C110" s="311">
        <f t="shared" si="4"/>
        <v>14812</v>
      </c>
      <c r="D110" s="237">
        <v>11522</v>
      </c>
      <c r="E110" s="60"/>
      <c r="F110" s="145">
        <f t="shared" si="5"/>
        <v>11522</v>
      </c>
      <c r="G110" s="237"/>
      <c r="H110" s="238"/>
      <c r="I110" s="110">
        <f t="shared" si="6"/>
        <v>0</v>
      </c>
      <c r="J110" s="237">
        <v>3290</v>
      </c>
      <c r="K110" s="238"/>
      <c r="L110" s="110">
        <f t="shared" si="7"/>
        <v>3290</v>
      </c>
      <c r="M110" s="121"/>
      <c r="N110" s="60"/>
      <c r="O110" s="110">
        <f t="shared" si="8"/>
        <v>0</v>
      </c>
      <c r="P110" s="213"/>
    </row>
    <row r="111" spans="1:16" ht="24" hidden="1" x14ac:dyDescent="0.25">
      <c r="A111" s="36">
        <v>2246</v>
      </c>
      <c r="B111" s="57" t="s">
        <v>105</v>
      </c>
      <c r="C111" s="311">
        <f t="shared" si="4"/>
        <v>0</v>
      </c>
      <c r="D111" s="237"/>
      <c r="E111" s="60"/>
      <c r="F111" s="145">
        <f t="shared" si="5"/>
        <v>0</v>
      </c>
      <c r="G111" s="237"/>
      <c r="H111" s="238"/>
      <c r="I111" s="110">
        <f t="shared" si="6"/>
        <v>0</v>
      </c>
      <c r="J111" s="237"/>
      <c r="K111" s="238"/>
      <c r="L111" s="110">
        <f t="shared" si="7"/>
        <v>0</v>
      </c>
      <c r="M111" s="121"/>
      <c r="N111" s="60"/>
      <c r="O111" s="110">
        <f t="shared" si="8"/>
        <v>0</v>
      </c>
      <c r="P111" s="213"/>
    </row>
    <row r="112" spans="1:16" hidden="1" x14ac:dyDescent="0.25">
      <c r="A112" s="36">
        <v>2247</v>
      </c>
      <c r="B112" s="57" t="s">
        <v>106</v>
      </c>
      <c r="C112" s="311">
        <f t="shared" si="4"/>
        <v>0</v>
      </c>
      <c r="D112" s="237"/>
      <c r="E112" s="60"/>
      <c r="F112" s="145">
        <f t="shared" si="5"/>
        <v>0</v>
      </c>
      <c r="G112" s="237"/>
      <c r="H112" s="238"/>
      <c r="I112" s="110">
        <f t="shared" si="6"/>
        <v>0</v>
      </c>
      <c r="J112" s="237"/>
      <c r="K112" s="238"/>
      <c r="L112" s="110">
        <f t="shared" si="7"/>
        <v>0</v>
      </c>
      <c r="M112" s="121"/>
      <c r="N112" s="60"/>
      <c r="O112" s="110">
        <f t="shared" si="8"/>
        <v>0</v>
      </c>
      <c r="P112" s="213"/>
    </row>
    <row r="113" spans="1:16" ht="24" hidden="1" x14ac:dyDescent="0.25">
      <c r="A113" s="36">
        <v>2248</v>
      </c>
      <c r="B113" s="57" t="s">
        <v>107</v>
      </c>
      <c r="C113" s="311">
        <f t="shared" si="4"/>
        <v>0</v>
      </c>
      <c r="D113" s="237"/>
      <c r="E113" s="60"/>
      <c r="F113" s="145">
        <f t="shared" si="5"/>
        <v>0</v>
      </c>
      <c r="G113" s="237"/>
      <c r="H113" s="238"/>
      <c r="I113" s="110">
        <f t="shared" si="6"/>
        <v>0</v>
      </c>
      <c r="J113" s="237"/>
      <c r="K113" s="238"/>
      <c r="L113" s="110">
        <f t="shared" si="7"/>
        <v>0</v>
      </c>
      <c r="M113" s="121"/>
      <c r="N113" s="60"/>
      <c r="O113" s="110">
        <f t="shared" si="8"/>
        <v>0</v>
      </c>
      <c r="P113" s="213"/>
    </row>
    <row r="114" spans="1:16" ht="24" x14ac:dyDescent="0.25">
      <c r="A114" s="36">
        <v>2249</v>
      </c>
      <c r="B114" s="57" t="s">
        <v>108</v>
      </c>
      <c r="C114" s="311">
        <f t="shared" si="4"/>
        <v>1902</v>
      </c>
      <c r="D114" s="237">
        <v>855</v>
      </c>
      <c r="E114" s="60"/>
      <c r="F114" s="145">
        <f t="shared" si="5"/>
        <v>855</v>
      </c>
      <c r="G114" s="237"/>
      <c r="H114" s="238"/>
      <c r="I114" s="110">
        <f t="shared" si="6"/>
        <v>0</v>
      </c>
      <c r="J114" s="237">
        <v>1047</v>
      </c>
      <c r="K114" s="238"/>
      <c r="L114" s="110">
        <f t="shared" si="7"/>
        <v>1047</v>
      </c>
      <c r="M114" s="121"/>
      <c r="N114" s="60"/>
      <c r="O114" s="110">
        <f t="shared" si="8"/>
        <v>0</v>
      </c>
      <c r="P114" s="213"/>
    </row>
    <row r="115" spans="1:16" x14ac:dyDescent="0.25">
      <c r="A115" s="108">
        <v>2250</v>
      </c>
      <c r="B115" s="57" t="s">
        <v>109</v>
      </c>
      <c r="C115" s="311">
        <f t="shared" si="4"/>
        <v>286</v>
      </c>
      <c r="D115" s="288">
        <f>SUM(D116:D118)</f>
        <v>143</v>
      </c>
      <c r="E115" s="109">
        <f>SUM(E116:E118)</f>
        <v>0</v>
      </c>
      <c r="F115" s="145">
        <f t="shared" si="5"/>
        <v>143</v>
      </c>
      <c r="G115" s="288">
        <f>SUM(G116:G118)</f>
        <v>0</v>
      </c>
      <c r="H115" s="115">
        <f>SUM(H116:H118)</f>
        <v>0</v>
      </c>
      <c r="I115" s="110">
        <f t="shared" si="6"/>
        <v>0</v>
      </c>
      <c r="J115" s="288">
        <f>SUM(J116:J118)</f>
        <v>143</v>
      </c>
      <c r="K115" s="115">
        <f>SUM(K116:K118)</f>
        <v>0</v>
      </c>
      <c r="L115" s="110">
        <f t="shared" si="7"/>
        <v>143</v>
      </c>
      <c r="M115" s="131">
        <f>SUM(M116:M118)</f>
        <v>0</v>
      </c>
      <c r="N115" s="109">
        <f>SUM(N116:N118)</f>
        <v>0</v>
      </c>
      <c r="O115" s="110">
        <f t="shared" si="8"/>
        <v>0</v>
      </c>
      <c r="P115" s="213"/>
    </row>
    <row r="116" spans="1:16" hidden="1" x14ac:dyDescent="0.25">
      <c r="A116" s="36">
        <v>2251</v>
      </c>
      <c r="B116" s="57" t="s">
        <v>110</v>
      </c>
      <c r="C116" s="311">
        <f t="shared" si="4"/>
        <v>0</v>
      </c>
      <c r="D116" s="237"/>
      <c r="E116" s="60"/>
      <c r="F116" s="145">
        <f t="shared" si="5"/>
        <v>0</v>
      </c>
      <c r="G116" s="237"/>
      <c r="H116" s="238"/>
      <c r="I116" s="110">
        <f t="shared" si="6"/>
        <v>0</v>
      </c>
      <c r="J116" s="237"/>
      <c r="K116" s="238"/>
      <c r="L116" s="110">
        <f t="shared" si="7"/>
        <v>0</v>
      </c>
      <c r="M116" s="121"/>
      <c r="N116" s="60"/>
      <c r="O116" s="110">
        <f t="shared" si="8"/>
        <v>0</v>
      </c>
      <c r="P116" s="213"/>
    </row>
    <row r="117" spans="1:16" ht="24" hidden="1" x14ac:dyDescent="0.25">
      <c r="A117" s="36">
        <v>2252</v>
      </c>
      <c r="B117" s="57" t="s">
        <v>111</v>
      </c>
      <c r="C117" s="311">
        <f t="shared" ref="C117:C181" si="9">F117+I117+L117+O117</f>
        <v>0</v>
      </c>
      <c r="D117" s="237"/>
      <c r="E117" s="60"/>
      <c r="F117" s="145">
        <f t="shared" si="5"/>
        <v>0</v>
      </c>
      <c r="G117" s="237"/>
      <c r="H117" s="238"/>
      <c r="I117" s="110">
        <f t="shared" si="6"/>
        <v>0</v>
      </c>
      <c r="J117" s="237"/>
      <c r="K117" s="238"/>
      <c r="L117" s="110">
        <f t="shared" si="7"/>
        <v>0</v>
      </c>
      <c r="M117" s="121"/>
      <c r="N117" s="60"/>
      <c r="O117" s="110">
        <f t="shared" si="8"/>
        <v>0</v>
      </c>
      <c r="P117" s="213"/>
    </row>
    <row r="118" spans="1:16" ht="24" x14ac:dyDescent="0.25">
      <c r="A118" s="36">
        <v>2259</v>
      </c>
      <c r="B118" s="57" t="s">
        <v>112</v>
      </c>
      <c r="C118" s="311">
        <f t="shared" si="9"/>
        <v>286</v>
      </c>
      <c r="D118" s="237">
        <v>143</v>
      </c>
      <c r="E118" s="60"/>
      <c r="F118" s="145">
        <f t="shared" ref="F118:F182" si="10">D118+E118</f>
        <v>143</v>
      </c>
      <c r="G118" s="237"/>
      <c r="H118" s="238"/>
      <c r="I118" s="110">
        <f t="shared" ref="I118:I182" si="11">G118+H118</f>
        <v>0</v>
      </c>
      <c r="J118" s="237">
        <v>143</v>
      </c>
      <c r="K118" s="238"/>
      <c r="L118" s="110">
        <f t="shared" ref="L118:L182" si="12">J118+K118</f>
        <v>143</v>
      </c>
      <c r="M118" s="121"/>
      <c r="N118" s="60"/>
      <c r="O118" s="110">
        <f t="shared" ref="O118:O182" si="13">M118+N118</f>
        <v>0</v>
      </c>
      <c r="P118" s="213"/>
    </row>
    <row r="119" spans="1:16" x14ac:dyDescent="0.25">
      <c r="A119" s="108">
        <v>2260</v>
      </c>
      <c r="B119" s="57" t="s">
        <v>113</v>
      </c>
      <c r="C119" s="311">
        <f t="shared" si="9"/>
        <v>74</v>
      </c>
      <c r="D119" s="288">
        <f>SUM(D120:D124)</f>
        <v>74</v>
      </c>
      <c r="E119" s="109">
        <f>SUM(E120:E124)</f>
        <v>0</v>
      </c>
      <c r="F119" s="145">
        <f t="shared" si="10"/>
        <v>74</v>
      </c>
      <c r="G119" s="288">
        <f>SUM(G120:G124)</f>
        <v>0</v>
      </c>
      <c r="H119" s="115">
        <f>SUM(H120:H124)</f>
        <v>0</v>
      </c>
      <c r="I119" s="110">
        <f t="shared" si="11"/>
        <v>0</v>
      </c>
      <c r="J119" s="288">
        <f>SUM(J120:J124)</f>
        <v>0</v>
      </c>
      <c r="K119" s="115">
        <f>SUM(K120:K124)</f>
        <v>0</v>
      </c>
      <c r="L119" s="110">
        <f t="shared" si="12"/>
        <v>0</v>
      </c>
      <c r="M119" s="131">
        <f>SUM(M120:M124)</f>
        <v>0</v>
      </c>
      <c r="N119" s="109">
        <f>SUM(N120:N124)</f>
        <v>0</v>
      </c>
      <c r="O119" s="110">
        <f t="shared" si="13"/>
        <v>0</v>
      </c>
      <c r="P119" s="213"/>
    </row>
    <row r="120" spans="1:16" hidden="1" x14ac:dyDescent="0.25">
      <c r="A120" s="36">
        <v>2261</v>
      </c>
      <c r="B120" s="57" t="s">
        <v>114</v>
      </c>
      <c r="C120" s="311">
        <f t="shared" si="9"/>
        <v>0</v>
      </c>
      <c r="D120" s="237"/>
      <c r="E120" s="60"/>
      <c r="F120" s="145">
        <f t="shared" si="10"/>
        <v>0</v>
      </c>
      <c r="G120" s="237"/>
      <c r="H120" s="238"/>
      <c r="I120" s="110">
        <f t="shared" si="11"/>
        <v>0</v>
      </c>
      <c r="J120" s="237"/>
      <c r="K120" s="238"/>
      <c r="L120" s="110">
        <f t="shared" si="12"/>
        <v>0</v>
      </c>
      <c r="M120" s="121"/>
      <c r="N120" s="60"/>
      <c r="O120" s="110">
        <f t="shared" si="13"/>
        <v>0</v>
      </c>
      <c r="P120" s="213"/>
    </row>
    <row r="121" spans="1:16" hidden="1" x14ac:dyDescent="0.25">
      <c r="A121" s="36">
        <v>2262</v>
      </c>
      <c r="B121" s="57" t="s">
        <v>115</v>
      </c>
      <c r="C121" s="311">
        <f t="shared" si="9"/>
        <v>0</v>
      </c>
      <c r="D121" s="237"/>
      <c r="E121" s="60"/>
      <c r="F121" s="145">
        <f t="shared" si="10"/>
        <v>0</v>
      </c>
      <c r="G121" s="237"/>
      <c r="H121" s="238"/>
      <c r="I121" s="110">
        <f t="shared" si="11"/>
        <v>0</v>
      </c>
      <c r="J121" s="237"/>
      <c r="K121" s="238"/>
      <c r="L121" s="110">
        <f t="shared" si="12"/>
        <v>0</v>
      </c>
      <c r="M121" s="121"/>
      <c r="N121" s="60"/>
      <c r="O121" s="110">
        <f t="shared" si="13"/>
        <v>0</v>
      </c>
      <c r="P121" s="213"/>
    </row>
    <row r="122" spans="1:16" hidden="1" x14ac:dyDescent="0.25">
      <c r="A122" s="36">
        <v>2263</v>
      </c>
      <c r="B122" s="57" t="s">
        <v>116</v>
      </c>
      <c r="C122" s="311">
        <f t="shared" si="9"/>
        <v>0</v>
      </c>
      <c r="D122" s="237"/>
      <c r="E122" s="60"/>
      <c r="F122" s="145">
        <f t="shared" si="10"/>
        <v>0</v>
      </c>
      <c r="G122" s="237"/>
      <c r="H122" s="238"/>
      <c r="I122" s="110">
        <f t="shared" si="11"/>
        <v>0</v>
      </c>
      <c r="J122" s="237"/>
      <c r="K122" s="238"/>
      <c r="L122" s="110">
        <f t="shared" si="12"/>
        <v>0</v>
      </c>
      <c r="M122" s="121"/>
      <c r="N122" s="60"/>
      <c r="O122" s="110">
        <f t="shared" si="13"/>
        <v>0</v>
      </c>
      <c r="P122" s="213"/>
    </row>
    <row r="123" spans="1:16" ht="24" hidden="1" x14ac:dyDescent="0.25">
      <c r="A123" s="36">
        <v>2264</v>
      </c>
      <c r="B123" s="57" t="s">
        <v>117</v>
      </c>
      <c r="C123" s="311">
        <f t="shared" si="9"/>
        <v>0</v>
      </c>
      <c r="D123" s="237"/>
      <c r="E123" s="60"/>
      <c r="F123" s="145">
        <f t="shared" si="10"/>
        <v>0</v>
      </c>
      <c r="G123" s="237"/>
      <c r="H123" s="238"/>
      <c r="I123" s="110">
        <f t="shared" si="11"/>
        <v>0</v>
      </c>
      <c r="J123" s="237"/>
      <c r="K123" s="238"/>
      <c r="L123" s="110">
        <f t="shared" si="12"/>
        <v>0</v>
      </c>
      <c r="M123" s="121"/>
      <c r="N123" s="60"/>
      <c r="O123" s="110">
        <f t="shared" si="13"/>
        <v>0</v>
      </c>
      <c r="P123" s="213"/>
    </row>
    <row r="124" spans="1:16" x14ac:dyDescent="0.25">
      <c r="A124" s="36">
        <v>2269</v>
      </c>
      <c r="B124" s="57" t="s">
        <v>118</v>
      </c>
      <c r="C124" s="311">
        <f t="shared" si="9"/>
        <v>74</v>
      </c>
      <c r="D124" s="237">
        <v>74</v>
      </c>
      <c r="E124" s="60"/>
      <c r="F124" s="145">
        <f t="shared" si="10"/>
        <v>74</v>
      </c>
      <c r="G124" s="237"/>
      <c r="H124" s="238"/>
      <c r="I124" s="110">
        <f t="shared" si="11"/>
        <v>0</v>
      </c>
      <c r="J124" s="237"/>
      <c r="K124" s="238"/>
      <c r="L124" s="110">
        <f t="shared" si="12"/>
        <v>0</v>
      </c>
      <c r="M124" s="121"/>
      <c r="N124" s="60"/>
      <c r="O124" s="110">
        <f t="shared" si="13"/>
        <v>0</v>
      </c>
      <c r="P124" s="213"/>
    </row>
    <row r="125" spans="1:16" x14ac:dyDescent="0.25">
      <c r="A125" s="108">
        <v>2270</v>
      </c>
      <c r="B125" s="57" t="s">
        <v>119</v>
      </c>
      <c r="C125" s="311">
        <f t="shared" si="9"/>
        <v>1000</v>
      </c>
      <c r="D125" s="288">
        <f>SUM(D126:D130)</f>
        <v>100</v>
      </c>
      <c r="E125" s="109">
        <f>SUM(E126:E130)</f>
        <v>0</v>
      </c>
      <c r="F125" s="145">
        <f t="shared" si="10"/>
        <v>100</v>
      </c>
      <c r="G125" s="288">
        <f>SUM(G126:G130)</f>
        <v>0</v>
      </c>
      <c r="H125" s="115">
        <f>SUM(H126:H130)</f>
        <v>0</v>
      </c>
      <c r="I125" s="110">
        <f t="shared" si="11"/>
        <v>0</v>
      </c>
      <c r="J125" s="288">
        <f>SUM(J126:J130)</f>
        <v>900</v>
      </c>
      <c r="K125" s="115">
        <f>SUM(K126:K130)</f>
        <v>0</v>
      </c>
      <c r="L125" s="110">
        <f t="shared" si="12"/>
        <v>900</v>
      </c>
      <c r="M125" s="131">
        <f>SUM(M126:M130)</f>
        <v>0</v>
      </c>
      <c r="N125" s="109">
        <f>SUM(N126:N130)</f>
        <v>0</v>
      </c>
      <c r="O125" s="110">
        <f t="shared" si="13"/>
        <v>0</v>
      </c>
      <c r="P125" s="213"/>
    </row>
    <row r="126" spans="1:16" hidden="1" x14ac:dyDescent="0.25">
      <c r="A126" s="36">
        <v>2272</v>
      </c>
      <c r="B126" s="1" t="s">
        <v>120</v>
      </c>
      <c r="C126" s="311">
        <f t="shared" si="9"/>
        <v>0</v>
      </c>
      <c r="D126" s="237"/>
      <c r="E126" s="60"/>
      <c r="F126" s="145">
        <f t="shared" si="10"/>
        <v>0</v>
      </c>
      <c r="G126" s="237"/>
      <c r="H126" s="238"/>
      <c r="I126" s="110">
        <f t="shared" si="11"/>
        <v>0</v>
      </c>
      <c r="J126" s="237"/>
      <c r="K126" s="238"/>
      <c r="L126" s="110">
        <f t="shared" si="12"/>
        <v>0</v>
      </c>
      <c r="M126" s="121"/>
      <c r="N126" s="60"/>
      <c r="O126" s="110">
        <f t="shared" si="13"/>
        <v>0</v>
      </c>
      <c r="P126" s="213"/>
    </row>
    <row r="127" spans="1:16" ht="24" x14ac:dyDescent="0.25">
      <c r="A127" s="36">
        <v>2275</v>
      </c>
      <c r="B127" s="57" t="s">
        <v>121</v>
      </c>
      <c r="C127" s="311">
        <f t="shared" si="9"/>
        <v>850</v>
      </c>
      <c r="D127" s="237"/>
      <c r="E127" s="60"/>
      <c r="F127" s="145">
        <f t="shared" si="10"/>
        <v>0</v>
      </c>
      <c r="G127" s="237"/>
      <c r="H127" s="238"/>
      <c r="I127" s="110">
        <f t="shared" si="11"/>
        <v>0</v>
      </c>
      <c r="J127" s="237">
        <v>850</v>
      </c>
      <c r="K127" s="238"/>
      <c r="L127" s="110">
        <f t="shared" si="12"/>
        <v>850</v>
      </c>
      <c r="M127" s="121"/>
      <c r="N127" s="60"/>
      <c r="O127" s="110">
        <f t="shared" si="13"/>
        <v>0</v>
      </c>
      <c r="P127" s="213"/>
    </row>
    <row r="128" spans="1:16" ht="36" hidden="1" x14ac:dyDescent="0.25">
      <c r="A128" s="36">
        <v>2276</v>
      </c>
      <c r="B128" s="57" t="s">
        <v>122</v>
      </c>
      <c r="C128" s="311">
        <f t="shared" si="9"/>
        <v>0</v>
      </c>
      <c r="D128" s="237"/>
      <c r="E128" s="60"/>
      <c r="F128" s="145">
        <f t="shared" si="10"/>
        <v>0</v>
      </c>
      <c r="G128" s="237"/>
      <c r="H128" s="238"/>
      <c r="I128" s="110">
        <f t="shared" si="11"/>
        <v>0</v>
      </c>
      <c r="J128" s="237"/>
      <c r="K128" s="238"/>
      <c r="L128" s="110">
        <f t="shared" si="12"/>
        <v>0</v>
      </c>
      <c r="M128" s="121"/>
      <c r="N128" s="60"/>
      <c r="O128" s="110">
        <f t="shared" si="13"/>
        <v>0</v>
      </c>
      <c r="P128" s="213"/>
    </row>
    <row r="129" spans="1:16" ht="24" hidden="1" x14ac:dyDescent="0.25">
      <c r="A129" s="36">
        <v>2278</v>
      </c>
      <c r="B129" s="57" t="s">
        <v>123</v>
      </c>
      <c r="C129" s="311">
        <f t="shared" si="9"/>
        <v>0</v>
      </c>
      <c r="D129" s="237"/>
      <c r="E129" s="60"/>
      <c r="F129" s="145">
        <f t="shared" si="10"/>
        <v>0</v>
      </c>
      <c r="G129" s="237"/>
      <c r="H129" s="238"/>
      <c r="I129" s="110">
        <f t="shared" si="11"/>
        <v>0</v>
      </c>
      <c r="J129" s="237"/>
      <c r="K129" s="238"/>
      <c r="L129" s="110">
        <f t="shared" si="12"/>
        <v>0</v>
      </c>
      <c r="M129" s="121"/>
      <c r="N129" s="60"/>
      <c r="O129" s="110">
        <f t="shared" si="13"/>
        <v>0</v>
      </c>
      <c r="P129" s="213"/>
    </row>
    <row r="130" spans="1:16" ht="24" x14ac:dyDescent="0.25">
      <c r="A130" s="36">
        <v>2279</v>
      </c>
      <c r="B130" s="57" t="s">
        <v>124</v>
      </c>
      <c r="C130" s="311">
        <f t="shared" si="9"/>
        <v>150</v>
      </c>
      <c r="D130" s="237">
        <v>100</v>
      </c>
      <c r="E130" s="60"/>
      <c r="F130" s="145">
        <f t="shared" si="10"/>
        <v>100</v>
      </c>
      <c r="G130" s="237"/>
      <c r="H130" s="238"/>
      <c r="I130" s="110">
        <f t="shared" si="11"/>
        <v>0</v>
      </c>
      <c r="J130" s="237">
        <v>50</v>
      </c>
      <c r="K130" s="238"/>
      <c r="L130" s="110">
        <f t="shared" si="12"/>
        <v>50</v>
      </c>
      <c r="M130" s="121"/>
      <c r="N130" s="60"/>
      <c r="O130" s="110">
        <f t="shared" si="13"/>
        <v>0</v>
      </c>
      <c r="P130" s="213"/>
    </row>
    <row r="131" spans="1:16" ht="24" hidden="1" x14ac:dyDescent="0.25">
      <c r="A131" s="164">
        <v>2280</v>
      </c>
      <c r="B131" s="52" t="s">
        <v>125</v>
      </c>
      <c r="C131" s="311">
        <f t="shared" si="9"/>
        <v>0</v>
      </c>
      <c r="D131" s="291">
        <f t="shared" ref="D131:N131" si="14">SUM(D132)</f>
        <v>0</v>
      </c>
      <c r="E131" s="113">
        <f t="shared" si="14"/>
        <v>0</v>
      </c>
      <c r="F131" s="287">
        <f t="shared" si="10"/>
        <v>0</v>
      </c>
      <c r="G131" s="291">
        <f t="shared" ref="G131" si="15">SUM(G132)</f>
        <v>0</v>
      </c>
      <c r="H131" s="292">
        <f t="shared" si="14"/>
        <v>0</v>
      </c>
      <c r="I131" s="114">
        <f t="shared" si="11"/>
        <v>0</v>
      </c>
      <c r="J131" s="291">
        <f t="shared" ref="J131" si="16">SUM(J132)</f>
        <v>0</v>
      </c>
      <c r="K131" s="292">
        <f t="shared" si="14"/>
        <v>0</v>
      </c>
      <c r="L131" s="114">
        <f t="shared" si="12"/>
        <v>0</v>
      </c>
      <c r="M131" s="131">
        <f t="shared" si="14"/>
        <v>0</v>
      </c>
      <c r="N131" s="109">
        <f t="shared" si="14"/>
        <v>0</v>
      </c>
      <c r="O131" s="110">
        <f t="shared" si="13"/>
        <v>0</v>
      </c>
      <c r="P131" s="213"/>
    </row>
    <row r="132" spans="1:16" ht="24" hidden="1" x14ac:dyDescent="0.25">
      <c r="A132" s="36">
        <v>2283</v>
      </c>
      <c r="B132" s="57" t="s">
        <v>126</v>
      </c>
      <c r="C132" s="311">
        <f t="shared" si="9"/>
        <v>0</v>
      </c>
      <c r="D132" s="237"/>
      <c r="E132" s="60"/>
      <c r="F132" s="145">
        <f t="shared" si="10"/>
        <v>0</v>
      </c>
      <c r="G132" s="237"/>
      <c r="H132" s="238"/>
      <c r="I132" s="110">
        <f t="shared" si="11"/>
        <v>0</v>
      </c>
      <c r="J132" s="237"/>
      <c r="K132" s="238"/>
      <c r="L132" s="110">
        <f t="shared" si="12"/>
        <v>0</v>
      </c>
      <c r="M132" s="121"/>
      <c r="N132" s="60"/>
      <c r="O132" s="110">
        <f t="shared" si="13"/>
        <v>0</v>
      </c>
      <c r="P132" s="213"/>
    </row>
    <row r="133" spans="1:16" ht="36" x14ac:dyDescent="0.25">
      <c r="A133" s="44">
        <v>2300</v>
      </c>
      <c r="B133" s="103" t="s">
        <v>127</v>
      </c>
      <c r="C133" s="375">
        <f t="shared" si="9"/>
        <v>17283</v>
      </c>
      <c r="D133" s="227">
        <f>SUM(D134,D139,D143,D144,D147,D154,D162,D163,D166)</f>
        <v>14016</v>
      </c>
      <c r="E133" s="50">
        <f>SUM(E134,E139,E143,E144,E147,E154,E162,E163,E166)</f>
        <v>0</v>
      </c>
      <c r="F133" s="283">
        <f t="shared" si="10"/>
        <v>14016</v>
      </c>
      <c r="G133" s="227">
        <f>SUM(G134,G139,G143,G144,G147,G154,G162,G163,G166)</f>
        <v>0</v>
      </c>
      <c r="H133" s="104">
        <f>SUM(H134,H139,H143,H144,H147,H154,H162,H163,H166)</f>
        <v>0</v>
      </c>
      <c r="I133" s="112">
        <f t="shared" si="11"/>
        <v>0</v>
      </c>
      <c r="J133" s="227">
        <f>SUM(J134,J139,J143,J144,J147,J154,J162,J163,J166)</f>
        <v>3267</v>
      </c>
      <c r="K133" s="104">
        <f>SUM(K134,K139,K143,K144,K147,K154,K162,K163,K166)</f>
        <v>0</v>
      </c>
      <c r="L133" s="112">
        <f t="shared" si="12"/>
        <v>3267</v>
      </c>
      <c r="M133" s="119">
        <f>SUM(M134,M139,M143,M144,M147,M154,M162,M163,M166)</f>
        <v>0</v>
      </c>
      <c r="N133" s="50">
        <f>SUM(N134,N139,N143,N144,N147,N154,N162,N163,N166)</f>
        <v>0</v>
      </c>
      <c r="O133" s="112">
        <f t="shared" si="13"/>
        <v>0</v>
      </c>
      <c r="P133" s="225"/>
    </row>
    <row r="134" spans="1:16" ht="24" x14ac:dyDescent="0.25">
      <c r="A134" s="164">
        <v>2310</v>
      </c>
      <c r="B134" s="52" t="s">
        <v>128</v>
      </c>
      <c r="C134" s="376">
        <f t="shared" si="9"/>
        <v>6213</v>
      </c>
      <c r="D134" s="295">
        <f>SUM(D135:D138)</f>
        <v>5046</v>
      </c>
      <c r="E134" s="292">
        <f>SUM(E135:E138)</f>
        <v>0</v>
      </c>
      <c r="F134" s="287">
        <f t="shared" si="10"/>
        <v>5046</v>
      </c>
      <c r="G134" s="291">
        <f>SUM(G135:G138)</f>
        <v>0</v>
      </c>
      <c r="H134" s="292">
        <f>SUM(H135:H138)</f>
        <v>0</v>
      </c>
      <c r="I134" s="114">
        <f t="shared" si="11"/>
        <v>0</v>
      </c>
      <c r="J134" s="291">
        <f>SUM(J135:J138)</f>
        <v>1167</v>
      </c>
      <c r="K134" s="292">
        <f>SUM(K135:K138)</f>
        <v>0</v>
      </c>
      <c r="L134" s="114">
        <f t="shared" si="12"/>
        <v>1167</v>
      </c>
      <c r="M134" s="135">
        <f>SUM(M135:M138)</f>
        <v>0</v>
      </c>
      <c r="N134" s="113">
        <f>SUM(N135:N138)</f>
        <v>0</v>
      </c>
      <c r="O134" s="114">
        <f t="shared" si="13"/>
        <v>0</v>
      </c>
      <c r="P134" s="208"/>
    </row>
    <row r="135" spans="1:16" x14ac:dyDescent="0.25">
      <c r="A135" s="36">
        <v>2311</v>
      </c>
      <c r="B135" s="57" t="s">
        <v>129</v>
      </c>
      <c r="C135" s="311">
        <f t="shared" si="9"/>
        <v>2050</v>
      </c>
      <c r="D135" s="237">
        <v>1850</v>
      </c>
      <c r="E135" s="60"/>
      <c r="F135" s="145">
        <f t="shared" si="10"/>
        <v>1850</v>
      </c>
      <c r="G135" s="237"/>
      <c r="H135" s="238"/>
      <c r="I135" s="110">
        <f t="shared" si="11"/>
        <v>0</v>
      </c>
      <c r="J135" s="237">
        <v>200</v>
      </c>
      <c r="K135" s="238"/>
      <c r="L135" s="110">
        <f t="shared" si="12"/>
        <v>200</v>
      </c>
      <c r="M135" s="121"/>
      <c r="N135" s="60"/>
      <c r="O135" s="110">
        <f t="shared" si="13"/>
        <v>0</v>
      </c>
      <c r="P135" s="213"/>
    </row>
    <row r="136" spans="1:16" x14ac:dyDescent="0.25">
      <c r="A136" s="36">
        <v>2312</v>
      </c>
      <c r="B136" s="57" t="s">
        <v>130</v>
      </c>
      <c r="C136" s="311">
        <f t="shared" si="9"/>
        <v>3663</v>
      </c>
      <c r="D136" s="237">
        <v>3196</v>
      </c>
      <c r="E136" s="60"/>
      <c r="F136" s="145">
        <f t="shared" si="10"/>
        <v>3196</v>
      </c>
      <c r="G136" s="237"/>
      <c r="H136" s="238"/>
      <c r="I136" s="110">
        <f t="shared" si="11"/>
        <v>0</v>
      </c>
      <c r="J136" s="237">
        <v>467</v>
      </c>
      <c r="K136" s="238"/>
      <c r="L136" s="110">
        <f t="shared" si="12"/>
        <v>467</v>
      </c>
      <c r="M136" s="121"/>
      <c r="N136" s="60"/>
      <c r="O136" s="110">
        <f t="shared" si="13"/>
        <v>0</v>
      </c>
      <c r="P136" s="213"/>
    </row>
    <row r="137" spans="1:16" hidden="1" x14ac:dyDescent="0.25">
      <c r="A137" s="36">
        <v>2313</v>
      </c>
      <c r="B137" s="57" t="s">
        <v>131</v>
      </c>
      <c r="C137" s="311">
        <f t="shared" si="9"/>
        <v>0</v>
      </c>
      <c r="D137" s="237"/>
      <c r="E137" s="60"/>
      <c r="F137" s="145">
        <f t="shared" si="10"/>
        <v>0</v>
      </c>
      <c r="G137" s="237"/>
      <c r="H137" s="238"/>
      <c r="I137" s="110">
        <f t="shared" si="11"/>
        <v>0</v>
      </c>
      <c r="J137" s="237"/>
      <c r="K137" s="238"/>
      <c r="L137" s="110">
        <f t="shared" si="12"/>
        <v>0</v>
      </c>
      <c r="M137" s="121"/>
      <c r="N137" s="60"/>
      <c r="O137" s="110">
        <f t="shared" si="13"/>
        <v>0</v>
      </c>
      <c r="P137" s="213"/>
    </row>
    <row r="138" spans="1:16" ht="36" x14ac:dyDescent="0.25">
      <c r="A138" s="36">
        <v>2314</v>
      </c>
      <c r="B138" s="57" t="s">
        <v>132</v>
      </c>
      <c r="C138" s="311">
        <f t="shared" si="9"/>
        <v>500</v>
      </c>
      <c r="D138" s="237"/>
      <c r="E138" s="60"/>
      <c r="F138" s="145">
        <f t="shared" si="10"/>
        <v>0</v>
      </c>
      <c r="G138" s="237"/>
      <c r="H138" s="238"/>
      <c r="I138" s="110">
        <f t="shared" si="11"/>
        <v>0</v>
      </c>
      <c r="J138" s="237">
        <v>500</v>
      </c>
      <c r="K138" s="238"/>
      <c r="L138" s="110">
        <f t="shared" si="12"/>
        <v>500</v>
      </c>
      <c r="M138" s="121"/>
      <c r="N138" s="60"/>
      <c r="O138" s="110">
        <f t="shared" si="13"/>
        <v>0</v>
      </c>
      <c r="P138" s="213"/>
    </row>
    <row r="139" spans="1:16" x14ac:dyDescent="0.25">
      <c r="A139" s="108">
        <v>2320</v>
      </c>
      <c r="B139" s="57" t="s">
        <v>133</v>
      </c>
      <c r="C139" s="311">
        <f t="shared" si="9"/>
        <v>3620</v>
      </c>
      <c r="D139" s="288">
        <f>SUM(D140:D142)</f>
        <v>3620</v>
      </c>
      <c r="E139" s="109">
        <f>SUM(E140:E142)</f>
        <v>0</v>
      </c>
      <c r="F139" s="145">
        <f t="shared" si="10"/>
        <v>3620</v>
      </c>
      <c r="G139" s="288">
        <f>SUM(G140:G142)</f>
        <v>0</v>
      </c>
      <c r="H139" s="115">
        <f>SUM(H140:H142)</f>
        <v>0</v>
      </c>
      <c r="I139" s="110">
        <f t="shared" si="11"/>
        <v>0</v>
      </c>
      <c r="J139" s="288">
        <f>SUM(J140:J142)</f>
        <v>0</v>
      </c>
      <c r="K139" s="115">
        <f>SUM(K140:K142)</f>
        <v>0</v>
      </c>
      <c r="L139" s="110">
        <f t="shared" si="12"/>
        <v>0</v>
      </c>
      <c r="M139" s="131">
        <f>SUM(M140:M142)</f>
        <v>0</v>
      </c>
      <c r="N139" s="109">
        <f>SUM(N140:N142)</f>
        <v>0</v>
      </c>
      <c r="O139" s="110">
        <f t="shared" si="13"/>
        <v>0</v>
      </c>
      <c r="P139" s="213"/>
    </row>
    <row r="140" spans="1:16" hidden="1" x14ac:dyDescent="0.25">
      <c r="A140" s="36">
        <v>2321</v>
      </c>
      <c r="B140" s="57" t="s">
        <v>134</v>
      </c>
      <c r="C140" s="311">
        <f t="shared" si="9"/>
        <v>0</v>
      </c>
      <c r="D140" s="237"/>
      <c r="E140" s="60"/>
      <c r="F140" s="145">
        <f t="shared" si="10"/>
        <v>0</v>
      </c>
      <c r="G140" s="237"/>
      <c r="H140" s="238"/>
      <c r="I140" s="110">
        <f t="shared" si="11"/>
        <v>0</v>
      </c>
      <c r="J140" s="237"/>
      <c r="K140" s="238"/>
      <c r="L140" s="110">
        <f t="shared" si="12"/>
        <v>0</v>
      </c>
      <c r="M140" s="121"/>
      <c r="N140" s="60"/>
      <c r="O140" s="110">
        <f t="shared" si="13"/>
        <v>0</v>
      </c>
      <c r="P140" s="213"/>
    </row>
    <row r="141" spans="1:16" x14ac:dyDescent="0.25">
      <c r="A141" s="36">
        <v>2322</v>
      </c>
      <c r="B141" s="57" t="s">
        <v>135</v>
      </c>
      <c r="C141" s="311">
        <f t="shared" si="9"/>
        <v>3620</v>
      </c>
      <c r="D141" s="237">
        <v>3620</v>
      </c>
      <c r="E141" s="60"/>
      <c r="F141" s="145">
        <f t="shared" si="10"/>
        <v>3620</v>
      </c>
      <c r="G141" s="237"/>
      <c r="H141" s="238"/>
      <c r="I141" s="110">
        <f t="shared" si="11"/>
        <v>0</v>
      </c>
      <c r="J141" s="237"/>
      <c r="K141" s="238"/>
      <c r="L141" s="110">
        <f t="shared" si="12"/>
        <v>0</v>
      </c>
      <c r="M141" s="121"/>
      <c r="N141" s="60"/>
      <c r="O141" s="110">
        <f t="shared" si="13"/>
        <v>0</v>
      </c>
      <c r="P141" s="213"/>
    </row>
    <row r="142" spans="1:16" hidden="1" x14ac:dyDescent="0.25">
      <c r="A142" s="36">
        <v>2329</v>
      </c>
      <c r="B142" s="57" t="s">
        <v>136</v>
      </c>
      <c r="C142" s="311">
        <f t="shared" si="9"/>
        <v>0</v>
      </c>
      <c r="D142" s="237"/>
      <c r="E142" s="60"/>
      <c r="F142" s="145">
        <f t="shared" si="10"/>
        <v>0</v>
      </c>
      <c r="G142" s="237"/>
      <c r="H142" s="238"/>
      <c r="I142" s="110">
        <f t="shared" si="11"/>
        <v>0</v>
      </c>
      <c r="J142" s="237"/>
      <c r="K142" s="238"/>
      <c r="L142" s="110">
        <f t="shared" si="12"/>
        <v>0</v>
      </c>
      <c r="M142" s="121"/>
      <c r="N142" s="60"/>
      <c r="O142" s="110">
        <f t="shared" si="13"/>
        <v>0</v>
      </c>
      <c r="P142" s="213"/>
    </row>
    <row r="143" spans="1:16" hidden="1" x14ac:dyDescent="0.25">
      <c r="A143" s="108">
        <v>2330</v>
      </c>
      <c r="B143" s="57" t="s">
        <v>137</v>
      </c>
      <c r="C143" s="311">
        <f t="shared" si="9"/>
        <v>0</v>
      </c>
      <c r="D143" s="237"/>
      <c r="E143" s="60"/>
      <c r="F143" s="145">
        <f t="shared" si="10"/>
        <v>0</v>
      </c>
      <c r="G143" s="237"/>
      <c r="H143" s="238"/>
      <c r="I143" s="110">
        <f t="shared" si="11"/>
        <v>0</v>
      </c>
      <c r="J143" s="237"/>
      <c r="K143" s="238"/>
      <c r="L143" s="110">
        <f t="shared" si="12"/>
        <v>0</v>
      </c>
      <c r="M143" s="121"/>
      <c r="N143" s="60"/>
      <c r="O143" s="110">
        <f t="shared" si="13"/>
        <v>0</v>
      </c>
      <c r="P143" s="213"/>
    </row>
    <row r="144" spans="1:16" ht="48" hidden="1" x14ac:dyDescent="0.25">
      <c r="A144" s="108">
        <v>2340</v>
      </c>
      <c r="B144" s="57" t="s">
        <v>138</v>
      </c>
      <c r="C144" s="311">
        <f t="shared" si="9"/>
        <v>0</v>
      </c>
      <c r="D144" s="288">
        <f>SUM(D145:D146)</f>
        <v>0</v>
      </c>
      <c r="E144" s="109">
        <f>SUM(E145:E146)</f>
        <v>0</v>
      </c>
      <c r="F144" s="145">
        <f t="shared" si="10"/>
        <v>0</v>
      </c>
      <c r="G144" s="288">
        <f>SUM(G145:G146)</f>
        <v>0</v>
      </c>
      <c r="H144" s="115">
        <f>SUM(H145:H146)</f>
        <v>0</v>
      </c>
      <c r="I144" s="110">
        <f t="shared" si="11"/>
        <v>0</v>
      </c>
      <c r="J144" s="288">
        <f>SUM(J145:J146)</f>
        <v>0</v>
      </c>
      <c r="K144" s="115">
        <f>SUM(K145:K146)</f>
        <v>0</v>
      </c>
      <c r="L144" s="110">
        <f t="shared" si="12"/>
        <v>0</v>
      </c>
      <c r="M144" s="131">
        <f>SUM(M145:M146)</f>
        <v>0</v>
      </c>
      <c r="N144" s="109">
        <f>SUM(N145:N146)</f>
        <v>0</v>
      </c>
      <c r="O144" s="110">
        <f t="shared" si="13"/>
        <v>0</v>
      </c>
      <c r="P144" s="213"/>
    </row>
    <row r="145" spans="1:16" hidden="1" x14ac:dyDescent="0.25">
      <c r="A145" s="36">
        <v>2341</v>
      </c>
      <c r="B145" s="57" t="s">
        <v>139</v>
      </c>
      <c r="C145" s="311">
        <f t="shared" si="9"/>
        <v>0</v>
      </c>
      <c r="D145" s="237"/>
      <c r="E145" s="60"/>
      <c r="F145" s="145">
        <f t="shared" si="10"/>
        <v>0</v>
      </c>
      <c r="G145" s="237"/>
      <c r="H145" s="238"/>
      <c r="I145" s="110">
        <f t="shared" si="11"/>
        <v>0</v>
      </c>
      <c r="J145" s="237"/>
      <c r="K145" s="238"/>
      <c r="L145" s="110">
        <f t="shared" si="12"/>
        <v>0</v>
      </c>
      <c r="M145" s="121"/>
      <c r="N145" s="60"/>
      <c r="O145" s="110">
        <f t="shared" si="13"/>
        <v>0</v>
      </c>
      <c r="P145" s="213"/>
    </row>
    <row r="146" spans="1:16" ht="24" hidden="1" x14ac:dyDescent="0.25">
      <c r="A146" s="36">
        <v>2344</v>
      </c>
      <c r="B146" s="57" t="s">
        <v>140</v>
      </c>
      <c r="C146" s="311">
        <f t="shared" si="9"/>
        <v>0</v>
      </c>
      <c r="D146" s="237"/>
      <c r="E146" s="60"/>
      <c r="F146" s="145">
        <f t="shared" si="10"/>
        <v>0</v>
      </c>
      <c r="G146" s="237"/>
      <c r="H146" s="238"/>
      <c r="I146" s="110">
        <f t="shared" si="11"/>
        <v>0</v>
      </c>
      <c r="J146" s="237"/>
      <c r="K146" s="238"/>
      <c r="L146" s="110">
        <f t="shared" si="12"/>
        <v>0</v>
      </c>
      <c r="M146" s="121"/>
      <c r="N146" s="60"/>
      <c r="O146" s="110">
        <f t="shared" si="13"/>
        <v>0</v>
      </c>
      <c r="P146" s="213"/>
    </row>
    <row r="147" spans="1:16" ht="24" x14ac:dyDescent="0.25">
      <c r="A147" s="105">
        <v>2350</v>
      </c>
      <c r="B147" s="78" t="s">
        <v>141</v>
      </c>
      <c r="C147" s="311">
        <f t="shared" si="9"/>
        <v>7450</v>
      </c>
      <c r="D147" s="127">
        <f>SUM(D148:D153)</f>
        <v>5350</v>
      </c>
      <c r="E147" s="106">
        <f>SUM(E148:E153)</f>
        <v>0</v>
      </c>
      <c r="F147" s="286">
        <f t="shared" si="10"/>
        <v>5350</v>
      </c>
      <c r="G147" s="127">
        <f>SUM(G148:G153)</f>
        <v>0</v>
      </c>
      <c r="H147" s="172">
        <f>SUM(H148:H153)</f>
        <v>0</v>
      </c>
      <c r="I147" s="107">
        <f t="shared" si="11"/>
        <v>0</v>
      </c>
      <c r="J147" s="127">
        <f>SUM(J148:J153)</f>
        <v>2100</v>
      </c>
      <c r="K147" s="172">
        <f>SUM(K148:K153)</f>
        <v>0</v>
      </c>
      <c r="L147" s="107">
        <f t="shared" si="12"/>
        <v>2100</v>
      </c>
      <c r="M147" s="132">
        <f>SUM(M148:M153)</f>
        <v>0</v>
      </c>
      <c r="N147" s="106">
        <f>SUM(N148:N153)</f>
        <v>0</v>
      </c>
      <c r="O147" s="107">
        <f t="shared" si="13"/>
        <v>0</v>
      </c>
      <c r="P147" s="265"/>
    </row>
    <row r="148" spans="1:16" x14ac:dyDescent="0.25">
      <c r="A148" s="32">
        <v>2351</v>
      </c>
      <c r="B148" s="52" t="s">
        <v>142</v>
      </c>
      <c r="C148" s="311">
        <f t="shared" si="9"/>
        <v>1100</v>
      </c>
      <c r="D148" s="231">
        <v>700</v>
      </c>
      <c r="E148" s="55"/>
      <c r="F148" s="287">
        <f t="shared" si="10"/>
        <v>700</v>
      </c>
      <c r="G148" s="231"/>
      <c r="H148" s="232"/>
      <c r="I148" s="114">
        <f t="shared" si="11"/>
        <v>0</v>
      </c>
      <c r="J148" s="231">
        <v>400</v>
      </c>
      <c r="K148" s="232"/>
      <c r="L148" s="114">
        <f t="shared" si="12"/>
        <v>400</v>
      </c>
      <c r="M148" s="179"/>
      <c r="N148" s="55"/>
      <c r="O148" s="114">
        <f t="shared" si="13"/>
        <v>0</v>
      </c>
      <c r="P148" s="208"/>
    </row>
    <row r="149" spans="1:16" x14ac:dyDescent="0.25">
      <c r="A149" s="36">
        <v>2352</v>
      </c>
      <c r="B149" s="57" t="s">
        <v>143</v>
      </c>
      <c r="C149" s="311">
        <f t="shared" si="9"/>
        <v>6100</v>
      </c>
      <c r="D149" s="237">
        <v>4500</v>
      </c>
      <c r="E149" s="60"/>
      <c r="F149" s="145">
        <f t="shared" si="10"/>
        <v>4500</v>
      </c>
      <c r="G149" s="237"/>
      <c r="H149" s="238"/>
      <c r="I149" s="110">
        <f t="shared" si="11"/>
        <v>0</v>
      </c>
      <c r="J149" s="237">
        <v>1600</v>
      </c>
      <c r="K149" s="238"/>
      <c r="L149" s="110">
        <f t="shared" si="12"/>
        <v>1600</v>
      </c>
      <c r="M149" s="121"/>
      <c r="N149" s="60"/>
      <c r="O149" s="110">
        <f t="shared" si="13"/>
        <v>0</v>
      </c>
      <c r="P149" s="213"/>
    </row>
    <row r="150" spans="1:16" ht="24" x14ac:dyDescent="0.25">
      <c r="A150" s="36">
        <v>2353</v>
      </c>
      <c r="B150" s="57" t="s">
        <v>144</v>
      </c>
      <c r="C150" s="311">
        <f t="shared" si="9"/>
        <v>200</v>
      </c>
      <c r="D150" s="237">
        <v>100</v>
      </c>
      <c r="E150" s="60"/>
      <c r="F150" s="145">
        <f t="shared" si="10"/>
        <v>100</v>
      </c>
      <c r="G150" s="237"/>
      <c r="H150" s="238"/>
      <c r="I150" s="110">
        <f t="shared" si="11"/>
        <v>0</v>
      </c>
      <c r="J150" s="237">
        <v>100</v>
      </c>
      <c r="K150" s="238"/>
      <c r="L150" s="110">
        <f t="shared" si="12"/>
        <v>100</v>
      </c>
      <c r="M150" s="121"/>
      <c r="N150" s="60"/>
      <c r="O150" s="110">
        <f t="shared" si="13"/>
        <v>0</v>
      </c>
      <c r="P150" s="213"/>
    </row>
    <row r="151" spans="1:16" ht="24" hidden="1" x14ac:dyDescent="0.25">
      <c r="A151" s="36">
        <v>2354</v>
      </c>
      <c r="B151" s="57" t="s">
        <v>145</v>
      </c>
      <c r="C151" s="311">
        <f t="shared" si="9"/>
        <v>0</v>
      </c>
      <c r="D151" s="237"/>
      <c r="E151" s="60"/>
      <c r="F151" s="145">
        <f t="shared" si="10"/>
        <v>0</v>
      </c>
      <c r="G151" s="237"/>
      <c r="H151" s="238"/>
      <c r="I151" s="110">
        <f t="shared" si="11"/>
        <v>0</v>
      </c>
      <c r="J151" s="237"/>
      <c r="K151" s="238"/>
      <c r="L151" s="110">
        <f t="shared" si="12"/>
        <v>0</v>
      </c>
      <c r="M151" s="121"/>
      <c r="N151" s="60"/>
      <c r="O151" s="110">
        <f t="shared" si="13"/>
        <v>0</v>
      </c>
      <c r="P151" s="213"/>
    </row>
    <row r="152" spans="1:16" ht="24" x14ac:dyDescent="0.25">
      <c r="A152" s="36">
        <v>2355</v>
      </c>
      <c r="B152" s="57" t="s">
        <v>146</v>
      </c>
      <c r="C152" s="311">
        <f t="shared" si="9"/>
        <v>50</v>
      </c>
      <c r="D152" s="237">
        <v>50</v>
      </c>
      <c r="E152" s="60"/>
      <c r="F152" s="145">
        <f t="shared" si="10"/>
        <v>50</v>
      </c>
      <c r="G152" s="237"/>
      <c r="H152" s="238"/>
      <c r="I152" s="110">
        <f t="shared" si="11"/>
        <v>0</v>
      </c>
      <c r="J152" s="237"/>
      <c r="K152" s="238"/>
      <c r="L152" s="110">
        <f t="shared" si="12"/>
        <v>0</v>
      </c>
      <c r="M152" s="121"/>
      <c r="N152" s="60"/>
      <c r="O152" s="110">
        <f t="shared" si="13"/>
        <v>0</v>
      </c>
      <c r="P152" s="213"/>
    </row>
    <row r="153" spans="1:16" ht="24" hidden="1" x14ac:dyDescent="0.25">
      <c r="A153" s="36">
        <v>2359</v>
      </c>
      <c r="B153" s="57" t="s">
        <v>147</v>
      </c>
      <c r="C153" s="311">
        <f t="shared" si="9"/>
        <v>0</v>
      </c>
      <c r="D153" s="237"/>
      <c r="E153" s="60"/>
      <c r="F153" s="145">
        <f t="shared" si="10"/>
        <v>0</v>
      </c>
      <c r="G153" s="237"/>
      <c r="H153" s="238"/>
      <c r="I153" s="110">
        <f t="shared" si="11"/>
        <v>0</v>
      </c>
      <c r="J153" s="237"/>
      <c r="K153" s="238"/>
      <c r="L153" s="110">
        <f t="shared" si="12"/>
        <v>0</v>
      </c>
      <c r="M153" s="121"/>
      <c r="N153" s="60"/>
      <c r="O153" s="110">
        <f t="shared" si="13"/>
        <v>0</v>
      </c>
      <c r="P153" s="213"/>
    </row>
    <row r="154" spans="1:16" ht="24" hidden="1" x14ac:dyDescent="0.25">
      <c r="A154" s="108">
        <v>2360</v>
      </c>
      <c r="B154" s="57" t="s">
        <v>148</v>
      </c>
      <c r="C154" s="311">
        <f t="shared" si="9"/>
        <v>0</v>
      </c>
      <c r="D154" s="288">
        <f>SUM(D155:D161)</f>
        <v>0</v>
      </c>
      <c r="E154" s="109">
        <f>SUM(E155:E161)</f>
        <v>0</v>
      </c>
      <c r="F154" s="145">
        <f t="shared" si="10"/>
        <v>0</v>
      </c>
      <c r="G154" s="288">
        <f>SUM(G155:G161)</f>
        <v>0</v>
      </c>
      <c r="H154" s="115">
        <f>SUM(H155:H161)</f>
        <v>0</v>
      </c>
      <c r="I154" s="110">
        <f t="shared" si="11"/>
        <v>0</v>
      </c>
      <c r="J154" s="288">
        <f>SUM(J155:J161)</f>
        <v>0</v>
      </c>
      <c r="K154" s="115">
        <f>SUM(K155:K161)</f>
        <v>0</v>
      </c>
      <c r="L154" s="110">
        <f t="shared" si="12"/>
        <v>0</v>
      </c>
      <c r="M154" s="131">
        <f>SUM(M155:M161)</f>
        <v>0</v>
      </c>
      <c r="N154" s="109">
        <f>SUM(N155:N161)</f>
        <v>0</v>
      </c>
      <c r="O154" s="110">
        <f t="shared" si="13"/>
        <v>0</v>
      </c>
      <c r="P154" s="213"/>
    </row>
    <row r="155" spans="1:16" hidden="1" x14ac:dyDescent="0.25">
      <c r="A155" s="35">
        <v>2361</v>
      </c>
      <c r="B155" s="57" t="s">
        <v>149</v>
      </c>
      <c r="C155" s="311">
        <f t="shared" si="9"/>
        <v>0</v>
      </c>
      <c r="D155" s="237"/>
      <c r="E155" s="60"/>
      <c r="F155" s="145">
        <f t="shared" si="10"/>
        <v>0</v>
      </c>
      <c r="G155" s="237"/>
      <c r="H155" s="238"/>
      <c r="I155" s="110">
        <f t="shared" si="11"/>
        <v>0</v>
      </c>
      <c r="J155" s="237"/>
      <c r="K155" s="238"/>
      <c r="L155" s="110">
        <f t="shared" si="12"/>
        <v>0</v>
      </c>
      <c r="M155" s="121"/>
      <c r="N155" s="60"/>
      <c r="O155" s="110">
        <f t="shared" si="13"/>
        <v>0</v>
      </c>
      <c r="P155" s="213"/>
    </row>
    <row r="156" spans="1:16" ht="24" hidden="1" x14ac:dyDescent="0.25">
      <c r="A156" s="35">
        <v>2362</v>
      </c>
      <c r="B156" s="57" t="s">
        <v>150</v>
      </c>
      <c r="C156" s="311">
        <f t="shared" si="9"/>
        <v>0</v>
      </c>
      <c r="D156" s="237"/>
      <c r="E156" s="60"/>
      <c r="F156" s="145">
        <f t="shared" si="10"/>
        <v>0</v>
      </c>
      <c r="G156" s="237"/>
      <c r="H156" s="238"/>
      <c r="I156" s="110">
        <f t="shared" si="11"/>
        <v>0</v>
      </c>
      <c r="J156" s="237"/>
      <c r="K156" s="238"/>
      <c r="L156" s="110">
        <f t="shared" si="12"/>
        <v>0</v>
      </c>
      <c r="M156" s="121"/>
      <c r="N156" s="60"/>
      <c r="O156" s="110">
        <f t="shared" si="13"/>
        <v>0</v>
      </c>
      <c r="P156" s="213"/>
    </row>
    <row r="157" spans="1:16" hidden="1" x14ac:dyDescent="0.25">
      <c r="A157" s="35">
        <v>2363</v>
      </c>
      <c r="B157" s="57" t="s">
        <v>151</v>
      </c>
      <c r="C157" s="311">
        <f t="shared" si="9"/>
        <v>0</v>
      </c>
      <c r="D157" s="237"/>
      <c r="E157" s="60"/>
      <c r="F157" s="145">
        <f t="shared" si="10"/>
        <v>0</v>
      </c>
      <c r="G157" s="237"/>
      <c r="H157" s="238"/>
      <c r="I157" s="110">
        <f t="shared" si="11"/>
        <v>0</v>
      </c>
      <c r="J157" s="237"/>
      <c r="K157" s="238"/>
      <c r="L157" s="110">
        <f t="shared" si="12"/>
        <v>0</v>
      </c>
      <c r="M157" s="121"/>
      <c r="N157" s="60"/>
      <c r="O157" s="110">
        <f t="shared" si="13"/>
        <v>0</v>
      </c>
      <c r="P157" s="213"/>
    </row>
    <row r="158" spans="1:16" hidden="1" x14ac:dyDescent="0.25">
      <c r="A158" s="35">
        <v>2364</v>
      </c>
      <c r="B158" s="57" t="s">
        <v>152</v>
      </c>
      <c r="C158" s="311">
        <f t="shared" si="9"/>
        <v>0</v>
      </c>
      <c r="D158" s="237"/>
      <c r="E158" s="60"/>
      <c r="F158" s="145">
        <f t="shared" si="10"/>
        <v>0</v>
      </c>
      <c r="G158" s="237"/>
      <c r="H158" s="238"/>
      <c r="I158" s="110">
        <f t="shared" si="11"/>
        <v>0</v>
      </c>
      <c r="J158" s="237"/>
      <c r="K158" s="238"/>
      <c r="L158" s="110">
        <f t="shared" si="12"/>
        <v>0</v>
      </c>
      <c r="M158" s="121"/>
      <c r="N158" s="60"/>
      <c r="O158" s="110">
        <f t="shared" si="13"/>
        <v>0</v>
      </c>
      <c r="P158" s="213"/>
    </row>
    <row r="159" spans="1:16" hidden="1" x14ac:dyDescent="0.25">
      <c r="A159" s="35">
        <v>2365</v>
      </c>
      <c r="B159" s="57" t="s">
        <v>153</v>
      </c>
      <c r="C159" s="311">
        <f t="shared" si="9"/>
        <v>0</v>
      </c>
      <c r="D159" s="237"/>
      <c r="E159" s="60"/>
      <c r="F159" s="145">
        <f t="shared" si="10"/>
        <v>0</v>
      </c>
      <c r="G159" s="237"/>
      <c r="H159" s="238"/>
      <c r="I159" s="110">
        <f t="shared" si="11"/>
        <v>0</v>
      </c>
      <c r="J159" s="237"/>
      <c r="K159" s="238"/>
      <c r="L159" s="110">
        <f t="shared" si="12"/>
        <v>0</v>
      </c>
      <c r="M159" s="121"/>
      <c r="N159" s="60"/>
      <c r="O159" s="110">
        <f t="shared" si="13"/>
        <v>0</v>
      </c>
      <c r="P159" s="213"/>
    </row>
    <row r="160" spans="1:16" ht="36" hidden="1" x14ac:dyDescent="0.25">
      <c r="A160" s="35">
        <v>2366</v>
      </c>
      <c r="B160" s="57" t="s">
        <v>154</v>
      </c>
      <c r="C160" s="311">
        <f t="shared" si="9"/>
        <v>0</v>
      </c>
      <c r="D160" s="237"/>
      <c r="E160" s="60"/>
      <c r="F160" s="145">
        <f t="shared" si="10"/>
        <v>0</v>
      </c>
      <c r="G160" s="237"/>
      <c r="H160" s="238"/>
      <c r="I160" s="110">
        <f t="shared" si="11"/>
        <v>0</v>
      </c>
      <c r="J160" s="237"/>
      <c r="K160" s="238"/>
      <c r="L160" s="110">
        <f t="shared" si="12"/>
        <v>0</v>
      </c>
      <c r="M160" s="121"/>
      <c r="N160" s="60"/>
      <c r="O160" s="110">
        <f t="shared" si="13"/>
        <v>0</v>
      </c>
      <c r="P160" s="213"/>
    </row>
    <row r="161" spans="1:16" ht="48" hidden="1" x14ac:dyDescent="0.25">
      <c r="A161" s="35">
        <v>2369</v>
      </c>
      <c r="B161" s="57" t="s">
        <v>155</v>
      </c>
      <c r="C161" s="311">
        <f t="shared" si="9"/>
        <v>0</v>
      </c>
      <c r="D161" s="237"/>
      <c r="E161" s="60"/>
      <c r="F161" s="145">
        <f t="shared" si="10"/>
        <v>0</v>
      </c>
      <c r="G161" s="237"/>
      <c r="H161" s="238"/>
      <c r="I161" s="110">
        <f t="shared" si="11"/>
        <v>0</v>
      </c>
      <c r="J161" s="237"/>
      <c r="K161" s="238"/>
      <c r="L161" s="110">
        <f t="shared" si="12"/>
        <v>0</v>
      </c>
      <c r="M161" s="121"/>
      <c r="N161" s="60"/>
      <c r="O161" s="110">
        <f t="shared" si="13"/>
        <v>0</v>
      </c>
      <c r="P161" s="213"/>
    </row>
    <row r="162" spans="1:16" hidden="1" x14ac:dyDescent="0.25">
      <c r="A162" s="105">
        <v>2370</v>
      </c>
      <c r="B162" s="78" t="s">
        <v>156</v>
      </c>
      <c r="C162" s="311">
        <f t="shared" si="9"/>
        <v>0</v>
      </c>
      <c r="D162" s="289"/>
      <c r="E162" s="111"/>
      <c r="F162" s="286">
        <f t="shared" si="10"/>
        <v>0</v>
      </c>
      <c r="G162" s="289"/>
      <c r="H162" s="290"/>
      <c r="I162" s="107">
        <f t="shared" si="11"/>
        <v>0</v>
      </c>
      <c r="J162" s="289"/>
      <c r="K162" s="290"/>
      <c r="L162" s="107">
        <f t="shared" si="12"/>
        <v>0</v>
      </c>
      <c r="M162" s="181"/>
      <c r="N162" s="111"/>
      <c r="O162" s="107">
        <f t="shared" si="13"/>
        <v>0</v>
      </c>
      <c r="P162" s="265"/>
    </row>
    <row r="163" spans="1:16" hidden="1" x14ac:dyDescent="0.25">
      <c r="A163" s="105">
        <v>2380</v>
      </c>
      <c r="B163" s="78" t="s">
        <v>157</v>
      </c>
      <c r="C163" s="311">
        <f t="shared" si="9"/>
        <v>0</v>
      </c>
      <c r="D163" s="127">
        <f>SUM(D164:D165)</f>
        <v>0</v>
      </c>
      <c r="E163" s="106">
        <f>SUM(E164:E165)</f>
        <v>0</v>
      </c>
      <c r="F163" s="286">
        <f t="shared" si="10"/>
        <v>0</v>
      </c>
      <c r="G163" s="127">
        <f>SUM(G164:G165)</f>
        <v>0</v>
      </c>
      <c r="H163" s="172">
        <f>SUM(H164:H165)</f>
        <v>0</v>
      </c>
      <c r="I163" s="107">
        <f t="shared" si="11"/>
        <v>0</v>
      </c>
      <c r="J163" s="127">
        <f>SUM(J164:J165)</f>
        <v>0</v>
      </c>
      <c r="K163" s="172">
        <f>SUM(K164:K165)</f>
        <v>0</v>
      </c>
      <c r="L163" s="107">
        <f t="shared" si="12"/>
        <v>0</v>
      </c>
      <c r="M163" s="132">
        <f>SUM(M164:M165)</f>
        <v>0</v>
      </c>
      <c r="N163" s="106">
        <f>SUM(N164:N165)</f>
        <v>0</v>
      </c>
      <c r="O163" s="107">
        <f t="shared" si="13"/>
        <v>0</v>
      </c>
      <c r="P163" s="265"/>
    </row>
    <row r="164" spans="1:16" hidden="1" x14ac:dyDescent="0.25">
      <c r="A164" s="31">
        <v>2381</v>
      </c>
      <c r="B164" s="52" t="s">
        <v>158</v>
      </c>
      <c r="C164" s="311">
        <f t="shared" si="9"/>
        <v>0</v>
      </c>
      <c r="D164" s="231"/>
      <c r="E164" s="55"/>
      <c r="F164" s="287">
        <f t="shared" si="10"/>
        <v>0</v>
      </c>
      <c r="G164" s="231"/>
      <c r="H164" s="232"/>
      <c r="I164" s="114">
        <f t="shared" si="11"/>
        <v>0</v>
      </c>
      <c r="J164" s="231"/>
      <c r="K164" s="232"/>
      <c r="L164" s="114">
        <f t="shared" si="12"/>
        <v>0</v>
      </c>
      <c r="M164" s="179"/>
      <c r="N164" s="55"/>
      <c r="O164" s="114">
        <f t="shared" si="13"/>
        <v>0</v>
      </c>
      <c r="P164" s="208"/>
    </row>
    <row r="165" spans="1:16" ht="24" hidden="1" x14ac:dyDescent="0.25">
      <c r="A165" s="35">
        <v>2389</v>
      </c>
      <c r="B165" s="57" t="s">
        <v>159</v>
      </c>
      <c r="C165" s="311">
        <f t="shared" si="9"/>
        <v>0</v>
      </c>
      <c r="D165" s="237"/>
      <c r="E165" s="60"/>
      <c r="F165" s="145">
        <f t="shared" si="10"/>
        <v>0</v>
      </c>
      <c r="G165" s="237"/>
      <c r="H165" s="238"/>
      <c r="I165" s="110">
        <f t="shared" si="11"/>
        <v>0</v>
      </c>
      <c r="J165" s="237"/>
      <c r="K165" s="238"/>
      <c r="L165" s="110">
        <f t="shared" si="12"/>
        <v>0</v>
      </c>
      <c r="M165" s="121"/>
      <c r="N165" s="60"/>
      <c r="O165" s="110">
        <f t="shared" si="13"/>
        <v>0</v>
      </c>
      <c r="P165" s="213"/>
    </row>
    <row r="166" spans="1:16" hidden="1" x14ac:dyDescent="0.25">
      <c r="A166" s="105">
        <v>2390</v>
      </c>
      <c r="B166" s="78" t="s">
        <v>160</v>
      </c>
      <c r="C166" s="311">
        <f t="shared" si="9"/>
        <v>0</v>
      </c>
      <c r="D166" s="289"/>
      <c r="E166" s="111"/>
      <c r="F166" s="286">
        <f t="shared" si="10"/>
        <v>0</v>
      </c>
      <c r="G166" s="289"/>
      <c r="H166" s="290"/>
      <c r="I166" s="107">
        <f t="shared" si="11"/>
        <v>0</v>
      </c>
      <c r="J166" s="289"/>
      <c r="K166" s="290"/>
      <c r="L166" s="107">
        <f t="shared" si="12"/>
        <v>0</v>
      </c>
      <c r="M166" s="181"/>
      <c r="N166" s="111"/>
      <c r="O166" s="107">
        <f t="shared" si="13"/>
        <v>0</v>
      </c>
      <c r="P166" s="265"/>
    </row>
    <row r="167" spans="1:16" hidden="1" x14ac:dyDescent="0.25">
      <c r="A167" s="44">
        <v>2400</v>
      </c>
      <c r="B167" s="103" t="s">
        <v>161</v>
      </c>
      <c r="C167" s="375">
        <f t="shared" si="9"/>
        <v>0</v>
      </c>
      <c r="D167" s="296"/>
      <c r="E167" s="116"/>
      <c r="F167" s="283">
        <f t="shared" si="10"/>
        <v>0</v>
      </c>
      <c r="G167" s="296"/>
      <c r="H167" s="297"/>
      <c r="I167" s="112">
        <f t="shared" si="11"/>
        <v>0</v>
      </c>
      <c r="J167" s="296"/>
      <c r="K167" s="297"/>
      <c r="L167" s="112">
        <f t="shared" si="12"/>
        <v>0</v>
      </c>
      <c r="M167" s="182"/>
      <c r="N167" s="116"/>
      <c r="O167" s="112">
        <f t="shared" si="13"/>
        <v>0</v>
      </c>
      <c r="P167" s="225"/>
    </row>
    <row r="168" spans="1:16" ht="24" hidden="1" x14ac:dyDescent="0.25">
      <c r="A168" s="44">
        <v>2500</v>
      </c>
      <c r="B168" s="103" t="s">
        <v>162</v>
      </c>
      <c r="C168" s="375">
        <f t="shared" si="9"/>
        <v>0</v>
      </c>
      <c r="D168" s="227">
        <f>SUM(D169,D174)</f>
        <v>0</v>
      </c>
      <c r="E168" s="50">
        <f>SUM(E169,E174)</f>
        <v>0</v>
      </c>
      <c r="F168" s="283">
        <f t="shared" si="10"/>
        <v>0</v>
      </c>
      <c r="G168" s="227">
        <f>SUM(G169,G174)</f>
        <v>0</v>
      </c>
      <c r="H168" s="104">
        <f t="shared" ref="H168" si="17">SUM(H169,H174)</f>
        <v>0</v>
      </c>
      <c r="I168" s="112">
        <f t="shared" si="11"/>
        <v>0</v>
      </c>
      <c r="J168" s="227">
        <f>SUM(J169,J174)</f>
        <v>0</v>
      </c>
      <c r="K168" s="104">
        <f t="shared" ref="K168" si="18">SUM(K169,K174)</f>
        <v>0</v>
      </c>
      <c r="L168" s="112">
        <f t="shared" si="12"/>
        <v>0</v>
      </c>
      <c r="M168" s="134">
        <f t="shared" ref="M168:N168" si="19">SUM(M169,M174)</f>
        <v>0</v>
      </c>
      <c r="N168" s="126">
        <f t="shared" si="19"/>
        <v>0</v>
      </c>
      <c r="O168" s="284">
        <f t="shared" si="13"/>
        <v>0</v>
      </c>
      <c r="P168" s="285"/>
    </row>
    <row r="169" spans="1:16" hidden="1" x14ac:dyDescent="0.25">
      <c r="A169" s="164">
        <v>2510</v>
      </c>
      <c r="B169" s="52" t="s">
        <v>163</v>
      </c>
      <c r="C169" s="376">
        <f t="shared" si="9"/>
        <v>0</v>
      </c>
      <c r="D169" s="291">
        <f>SUM(D170:D173)</f>
        <v>0</v>
      </c>
      <c r="E169" s="113">
        <f>SUM(E170:E173)</f>
        <v>0</v>
      </c>
      <c r="F169" s="287">
        <f t="shared" si="10"/>
        <v>0</v>
      </c>
      <c r="G169" s="291">
        <f>SUM(G170:G173)</f>
        <v>0</v>
      </c>
      <c r="H169" s="292">
        <f t="shared" ref="H169" si="20">SUM(H170:H173)</f>
        <v>0</v>
      </c>
      <c r="I169" s="114">
        <f t="shared" si="11"/>
        <v>0</v>
      </c>
      <c r="J169" s="291">
        <f>SUM(J170:J173)</f>
        <v>0</v>
      </c>
      <c r="K169" s="292">
        <f t="shared" ref="K169" si="21">SUM(K170:K173)</f>
        <v>0</v>
      </c>
      <c r="L169" s="114">
        <f t="shared" si="12"/>
        <v>0</v>
      </c>
      <c r="M169" s="168">
        <f t="shared" ref="M169:N169" si="22">SUM(M170:M173)</f>
        <v>0</v>
      </c>
      <c r="N169" s="298">
        <f t="shared" si="22"/>
        <v>0</v>
      </c>
      <c r="O169" s="244">
        <f t="shared" si="13"/>
        <v>0</v>
      </c>
      <c r="P169" s="246"/>
    </row>
    <row r="170" spans="1:16" ht="24" hidden="1" x14ac:dyDescent="0.25">
      <c r="A170" s="36">
        <v>2512</v>
      </c>
      <c r="B170" s="57" t="s">
        <v>164</v>
      </c>
      <c r="C170" s="311">
        <f t="shared" si="9"/>
        <v>0</v>
      </c>
      <c r="D170" s="237"/>
      <c r="E170" s="60"/>
      <c r="F170" s="145">
        <f t="shared" si="10"/>
        <v>0</v>
      </c>
      <c r="G170" s="237"/>
      <c r="H170" s="238"/>
      <c r="I170" s="110">
        <f t="shared" si="11"/>
        <v>0</v>
      </c>
      <c r="J170" s="237"/>
      <c r="K170" s="238"/>
      <c r="L170" s="110">
        <f t="shared" si="12"/>
        <v>0</v>
      </c>
      <c r="M170" s="121"/>
      <c r="N170" s="60"/>
      <c r="O170" s="110">
        <f t="shared" si="13"/>
        <v>0</v>
      </c>
      <c r="P170" s="213"/>
    </row>
    <row r="171" spans="1:16" ht="36" hidden="1" x14ac:dyDescent="0.25">
      <c r="A171" s="36">
        <v>2513</v>
      </c>
      <c r="B171" s="57" t="s">
        <v>165</v>
      </c>
      <c r="C171" s="311">
        <f t="shared" si="9"/>
        <v>0</v>
      </c>
      <c r="D171" s="237"/>
      <c r="E171" s="60"/>
      <c r="F171" s="145">
        <f t="shared" si="10"/>
        <v>0</v>
      </c>
      <c r="G171" s="237"/>
      <c r="H171" s="238"/>
      <c r="I171" s="110">
        <f t="shared" si="11"/>
        <v>0</v>
      </c>
      <c r="J171" s="237"/>
      <c r="K171" s="238"/>
      <c r="L171" s="110">
        <f t="shared" si="12"/>
        <v>0</v>
      </c>
      <c r="M171" s="121"/>
      <c r="N171" s="60"/>
      <c r="O171" s="110">
        <f t="shared" si="13"/>
        <v>0</v>
      </c>
      <c r="P171" s="213"/>
    </row>
    <row r="172" spans="1:16" ht="24" hidden="1" x14ac:dyDescent="0.25">
      <c r="A172" s="36">
        <v>2515</v>
      </c>
      <c r="B172" s="57" t="s">
        <v>166</v>
      </c>
      <c r="C172" s="311">
        <f t="shared" si="9"/>
        <v>0</v>
      </c>
      <c r="D172" s="237"/>
      <c r="E172" s="60"/>
      <c r="F172" s="145">
        <f t="shared" si="10"/>
        <v>0</v>
      </c>
      <c r="G172" s="237"/>
      <c r="H172" s="238"/>
      <c r="I172" s="110">
        <f t="shared" si="11"/>
        <v>0</v>
      </c>
      <c r="J172" s="237"/>
      <c r="K172" s="238"/>
      <c r="L172" s="110">
        <f t="shared" si="12"/>
        <v>0</v>
      </c>
      <c r="M172" s="121"/>
      <c r="N172" s="60"/>
      <c r="O172" s="110">
        <f t="shared" si="13"/>
        <v>0</v>
      </c>
      <c r="P172" s="213"/>
    </row>
    <row r="173" spans="1:16" ht="24" hidden="1" x14ac:dyDescent="0.25">
      <c r="A173" s="36">
        <v>2519</v>
      </c>
      <c r="B173" s="57" t="s">
        <v>167</v>
      </c>
      <c r="C173" s="311">
        <f t="shared" si="9"/>
        <v>0</v>
      </c>
      <c r="D173" s="237"/>
      <c r="E173" s="60"/>
      <c r="F173" s="145">
        <f t="shared" si="10"/>
        <v>0</v>
      </c>
      <c r="G173" s="237"/>
      <c r="H173" s="238"/>
      <c r="I173" s="110">
        <f t="shared" si="11"/>
        <v>0</v>
      </c>
      <c r="J173" s="237"/>
      <c r="K173" s="238"/>
      <c r="L173" s="110">
        <f t="shared" si="12"/>
        <v>0</v>
      </c>
      <c r="M173" s="121"/>
      <c r="N173" s="60"/>
      <c r="O173" s="110">
        <f t="shared" si="13"/>
        <v>0</v>
      </c>
      <c r="P173" s="213"/>
    </row>
    <row r="174" spans="1:16" ht="24" hidden="1" x14ac:dyDescent="0.25">
      <c r="A174" s="108">
        <v>2520</v>
      </c>
      <c r="B174" s="57" t="s">
        <v>168</v>
      </c>
      <c r="C174" s="311">
        <f t="shared" si="9"/>
        <v>0</v>
      </c>
      <c r="D174" s="237"/>
      <c r="E174" s="60"/>
      <c r="F174" s="145">
        <f t="shared" si="10"/>
        <v>0</v>
      </c>
      <c r="G174" s="237"/>
      <c r="H174" s="238"/>
      <c r="I174" s="110">
        <f t="shared" si="11"/>
        <v>0</v>
      </c>
      <c r="J174" s="237"/>
      <c r="K174" s="238"/>
      <c r="L174" s="110">
        <f t="shared" si="12"/>
        <v>0</v>
      </c>
      <c r="M174" s="121"/>
      <c r="N174" s="60"/>
      <c r="O174" s="110">
        <f t="shared" si="13"/>
        <v>0</v>
      </c>
      <c r="P174" s="213"/>
    </row>
    <row r="175" spans="1:16" s="117" customFormat="1" ht="48" hidden="1" x14ac:dyDescent="0.25">
      <c r="A175" s="17">
        <v>2800</v>
      </c>
      <c r="B175" s="52" t="s">
        <v>169</v>
      </c>
      <c r="C175" s="376">
        <f t="shared" si="9"/>
        <v>0</v>
      </c>
      <c r="D175" s="204"/>
      <c r="E175" s="34"/>
      <c r="F175" s="205">
        <f t="shared" si="10"/>
        <v>0</v>
      </c>
      <c r="G175" s="204"/>
      <c r="H175" s="206"/>
      <c r="I175" s="207">
        <f t="shared" si="11"/>
        <v>0</v>
      </c>
      <c r="J175" s="204"/>
      <c r="K175" s="206"/>
      <c r="L175" s="207">
        <f t="shared" si="12"/>
        <v>0</v>
      </c>
      <c r="M175" s="175"/>
      <c r="N175" s="34"/>
      <c r="O175" s="207">
        <f t="shared" si="13"/>
        <v>0</v>
      </c>
      <c r="P175" s="208"/>
    </row>
    <row r="176" spans="1:16" hidden="1" x14ac:dyDescent="0.25">
      <c r="A176" s="99">
        <v>3000</v>
      </c>
      <c r="B176" s="99" t="s">
        <v>170</v>
      </c>
      <c r="C176" s="385">
        <f t="shared" si="9"/>
        <v>0</v>
      </c>
      <c r="D176" s="280">
        <f>SUM(D177,D187)</f>
        <v>0</v>
      </c>
      <c r="E176" s="101">
        <f>SUM(E177,E187)</f>
        <v>0</v>
      </c>
      <c r="F176" s="281">
        <f t="shared" si="10"/>
        <v>0</v>
      </c>
      <c r="G176" s="280">
        <f>SUM(G177,G187)</f>
        <v>0</v>
      </c>
      <c r="H176" s="282">
        <f>SUM(H177,H187)</f>
        <v>0</v>
      </c>
      <c r="I176" s="102">
        <f t="shared" si="11"/>
        <v>0</v>
      </c>
      <c r="J176" s="280">
        <f>SUM(J177,J187)</f>
        <v>0</v>
      </c>
      <c r="K176" s="282">
        <f>SUM(K177,K187)</f>
        <v>0</v>
      </c>
      <c r="L176" s="102">
        <f t="shared" si="12"/>
        <v>0</v>
      </c>
      <c r="M176" s="133">
        <f>SUM(M177,M187)</f>
        <v>0</v>
      </c>
      <c r="N176" s="101">
        <f>SUM(N177,N187)</f>
        <v>0</v>
      </c>
      <c r="O176" s="102">
        <f t="shared" si="13"/>
        <v>0</v>
      </c>
      <c r="P176" s="366"/>
    </row>
    <row r="177" spans="1:16" ht="24" hidden="1" x14ac:dyDescent="0.25">
      <c r="A177" s="44">
        <v>3200</v>
      </c>
      <c r="B177" s="118" t="s">
        <v>171</v>
      </c>
      <c r="C177" s="375">
        <f t="shared" si="9"/>
        <v>0</v>
      </c>
      <c r="D177" s="227">
        <f>SUM(D178,D182)</f>
        <v>0</v>
      </c>
      <c r="E177" s="50">
        <f>SUM(E178,E182)</f>
        <v>0</v>
      </c>
      <c r="F177" s="283">
        <f t="shared" si="10"/>
        <v>0</v>
      </c>
      <c r="G177" s="227">
        <f>SUM(G178,G182)</f>
        <v>0</v>
      </c>
      <c r="H177" s="104">
        <f t="shared" ref="H177" si="23">SUM(H178,H182)</f>
        <v>0</v>
      </c>
      <c r="I177" s="112">
        <f t="shared" si="11"/>
        <v>0</v>
      </c>
      <c r="J177" s="227">
        <f>SUM(J178,J182)</f>
        <v>0</v>
      </c>
      <c r="K177" s="104">
        <f t="shared" ref="K177" si="24">SUM(K178,K182)</f>
        <v>0</v>
      </c>
      <c r="L177" s="112">
        <f t="shared" si="12"/>
        <v>0</v>
      </c>
      <c r="M177" s="134">
        <f t="shared" ref="M177:N177" si="25">SUM(M178,M182)</f>
        <v>0</v>
      </c>
      <c r="N177" s="126">
        <f t="shared" si="25"/>
        <v>0</v>
      </c>
      <c r="O177" s="284">
        <f t="shared" si="13"/>
        <v>0</v>
      </c>
      <c r="P177" s="285"/>
    </row>
    <row r="178" spans="1:16" ht="36" hidden="1" x14ac:dyDescent="0.25">
      <c r="A178" s="164">
        <v>3260</v>
      </c>
      <c r="B178" s="52" t="s">
        <v>172</v>
      </c>
      <c r="C178" s="376">
        <f t="shared" si="9"/>
        <v>0</v>
      </c>
      <c r="D178" s="291">
        <f>SUM(D179:D181)</f>
        <v>0</v>
      </c>
      <c r="E178" s="113">
        <f>SUM(E179:E181)</f>
        <v>0</v>
      </c>
      <c r="F178" s="287">
        <f t="shared" si="10"/>
        <v>0</v>
      </c>
      <c r="G178" s="291">
        <f>SUM(G179:G181)</f>
        <v>0</v>
      </c>
      <c r="H178" s="292">
        <f>SUM(H179:H181)</f>
        <v>0</v>
      </c>
      <c r="I178" s="114">
        <f t="shared" si="11"/>
        <v>0</v>
      </c>
      <c r="J178" s="291">
        <f>SUM(J179:J181)</f>
        <v>0</v>
      </c>
      <c r="K178" s="292">
        <f>SUM(K179:K181)</f>
        <v>0</v>
      </c>
      <c r="L178" s="114">
        <f t="shared" si="12"/>
        <v>0</v>
      </c>
      <c r="M178" s="135">
        <f>SUM(M179:M181)</f>
        <v>0</v>
      </c>
      <c r="N178" s="113">
        <f>SUM(N179:N181)</f>
        <v>0</v>
      </c>
      <c r="O178" s="114">
        <f t="shared" si="13"/>
        <v>0</v>
      </c>
      <c r="P178" s="208"/>
    </row>
    <row r="179" spans="1:16" ht="24" hidden="1" x14ac:dyDescent="0.25">
      <c r="A179" s="36">
        <v>3261</v>
      </c>
      <c r="B179" s="57" t="s">
        <v>173</v>
      </c>
      <c r="C179" s="311">
        <f t="shared" si="9"/>
        <v>0</v>
      </c>
      <c r="D179" s="237"/>
      <c r="E179" s="60"/>
      <c r="F179" s="145">
        <f t="shared" si="10"/>
        <v>0</v>
      </c>
      <c r="G179" s="237"/>
      <c r="H179" s="238"/>
      <c r="I179" s="110">
        <f t="shared" si="11"/>
        <v>0</v>
      </c>
      <c r="J179" s="237"/>
      <c r="K179" s="238"/>
      <c r="L179" s="110">
        <f t="shared" si="12"/>
        <v>0</v>
      </c>
      <c r="M179" s="121"/>
      <c r="N179" s="60"/>
      <c r="O179" s="110">
        <f t="shared" si="13"/>
        <v>0</v>
      </c>
      <c r="P179" s="213"/>
    </row>
    <row r="180" spans="1:16" ht="36" hidden="1" x14ac:dyDescent="0.25">
      <c r="A180" s="36">
        <v>3262</v>
      </c>
      <c r="B180" s="57" t="s">
        <v>174</v>
      </c>
      <c r="C180" s="311">
        <f t="shared" si="9"/>
        <v>0</v>
      </c>
      <c r="D180" s="237"/>
      <c r="E180" s="60"/>
      <c r="F180" s="145">
        <f t="shared" si="10"/>
        <v>0</v>
      </c>
      <c r="G180" s="237"/>
      <c r="H180" s="238"/>
      <c r="I180" s="110">
        <f t="shared" si="11"/>
        <v>0</v>
      </c>
      <c r="J180" s="237"/>
      <c r="K180" s="238"/>
      <c r="L180" s="110">
        <f t="shared" si="12"/>
        <v>0</v>
      </c>
      <c r="M180" s="121"/>
      <c r="N180" s="60"/>
      <c r="O180" s="110">
        <f t="shared" si="13"/>
        <v>0</v>
      </c>
      <c r="P180" s="213"/>
    </row>
    <row r="181" spans="1:16" ht="24" hidden="1" x14ac:dyDescent="0.25">
      <c r="A181" s="36">
        <v>3263</v>
      </c>
      <c r="B181" s="57" t="s">
        <v>175</v>
      </c>
      <c r="C181" s="311">
        <f t="shared" si="9"/>
        <v>0</v>
      </c>
      <c r="D181" s="237"/>
      <c r="E181" s="60"/>
      <c r="F181" s="145">
        <f t="shared" si="10"/>
        <v>0</v>
      </c>
      <c r="G181" s="237"/>
      <c r="H181" s="238"/>
      <c r="I181" s="110">
        <f t="shared" si="11"/>
        <v>0</v>
      </c>
      <c r="J181" s="237"/>
      <c r="K181" s="238"/>
      <c r="L181" s="110">
        <f t="shared" si="12"/>
        <v>0</v>
      </c>
      <c r="M181" s="121"/>
      <c r="N181" s="60"/>
      <c r="O181" s="110">
        <f t="shared" si="13"/>
        <v>0</v>
      </c>
      <c r="P181" s="213"/>
    </row>
    <row r="182" spans="1:16" ht="84" hidden="1" x14ac:dyDescent="0.25">
      <c r="A182" s="164">
        <v>3290</v>
      </c>
      <c r="B182" s="52" t="s">
        <v>318</v>
      </c>
      <c r="C182" s="311">
        <f t="shared" ref="C182:C258" si="26">F182+I182+L182+O182</f>
        <v>0</v>
      </c>
      <c r="D182" s="291">
        <f>SUM(D183:D186)</f>
        <v>0</v>
      </c>
      <c r="E182" s="113">
        <f>SUM(E183:E186)</f>
        <v>0</v>
      </c>
      <c r="F182" s="287">
        <f t="shared" si="10"/>
        <v>0</v>
      </c>
      <c r="G182" s="291">
        <f>SUM(G183:G186)</f>
        <v>0</v>
      </c>
      <c r="H182" s="292">
        <f t="shared" ref="H182" si="27">SUM(H183:H186)</f>
        <v>0</v>
      </c>
      <c r="I182" s="114">
        <f t="shared" si="11"/>
        <v>0</v>
      </c>
      <c r="J182" s="291">
        <f>SUM(J183:J186)</f>
        <v>0</v>
      </c>
      <c r="K182" s="292">
        <f t="shared" ref="K182" si="28">SUM(K183:K186)</f>
        <v>0</v>
      </c>
      <c r="L182" s="114">
        <f t="shared" si="12"/>
        <v>0</v>
      </c>
      <c r="M182" s="138">
        <f t="shared" ref="M182:N182" si="29">SUM(M183:M186)</f>
        <v>0</v>
      </c>
      <c r="N182" s="299">
        <f t="shared" si="29"/>
        <v>0</v>
      </c>
      <c r="O182" s="300">
        <f t="shared" si="13"/>
        <v>0</v>
      </c>
      <c r="P182" s="301"/>
    </row>
    <row r="183" spans="1:16" ht="72" hidden="1" x14ac:dyDescent="0.25">
      <c r="A183" s="36">
        <v>3291</v>
      </c>
      <c r="B183" s="57" t="s">
        <v>176</v>
      </c>
      <c r="C183" s="311">
        <f t="shared" si="26"/>
        <v>0</v>
      </c>
      <c r="D183" s="237"/>
      <c r="E183" s="60"/>
      <c r="F183" s="145">
        <f t="shared" ref="F183:F246" si="30">D183+E183</f>
        <v>0</v>
      </c>
      <c r="G183" s="237"/>
      <c r="H183" s="238"/>
      <c r="I183" s="110">
        <f t="shared" ref="I183:I246" si="31">G183+H183</f>
        <v>0</v>
      </c>
      <c r="J183" s="237"/>
      <c r="K183" s="238"/>
      <c r="L183" s="110">
        <f t="shared" ref="L183:L246" si="32">J183+K183</f>
        <v>0</v>
      </c>
      <c r="M183" s="121"/>
      <c r="N183" s="60"/>
      <c r="O183" s="110">
        <f t="shared" ref="O183:O246" si="33">M183+N183</f>
        <v>0</v>
      </c>
      <c r="P183" s="213"/>
    </row>
    <row r="184" spans="1:16" ht="72" hidden="1" x14ac:dyDescent="0.25">
      <c r="A184" s="36">
        <v>3292</v>
      </c>
      <c r="B184" s="57" t="s">
        <v>177</v>
      </c>
      <c r="C184" s="311">
        <f t="shared" si="26"/>
        <v>0</v>
      </c>
      <c r="D184" s="237"/>
      <c r="E184" s="60"/>
      <c r="F184" s="145">
        <f t="shared" si="30"/>
        <v>0</v>
      </c>
      <c r="G184" s="237"/>
      <c r="H184" s="238"/>
      <c r="I184" s="110">
        <f t="shared" si="31"/>
        <v>0</v>
      </c>
      <c r="J184" s="237"/>
      <c r="K184" s="238"/>
      <c r="L184" s="110">
        <f t="shared" si="32"/>
        <v>0</v>
      </c>
      <c r="M184" s="121"/>
      <c r="N184" s="60"/>
      <c r="O184" s="110">
        <f t="shared" si="33"/>
        <v>0</v>
      </c>
      <c r="P184" s="213"/>
    </row>
    <row r="185" spans="1:16" ht="72" hidden="1" x14ac:dyDescent="0.25">
      <c r="A185" s="36">
        <v>3293</v>
      </c>
      <c r="B185" s="57" t="s">
        <v>178</v>
      </c>
      <c r="C185" s="311">
        <f t="shared" si="26"/>
        <v>0</v>
      </c>
      <c r="D185" s="237"/>
      <c r="E185" s="60"/>
      <c r="F185" s="145">
        <f t="shared" si="30"/>
        <v>0</v>
      </c>
      <c r="G185" s="237"/>
      <c r="H185" s="238"/>
      <c r="I185" s="110">
        <f t="shared" si="31"/>
        <v>0</v>
      </c>
      <c r="J185" s="237"/>
      <c r="K185" s="238"/>
      <c r="L185" s="110">
        <f t="shared" si="32"/>
        <v>0</v>
      </c>
      <c r="M185" s="121"/>
      <c r="N185" s="60"/>
      <c r="O185" s="110">
        <f t="shared" si="33"/>
        <v>0</v>
      </c>
      <c r="P185" s="213"/>
    </row>
    <row r="186" spans="1:16" ht="60" hidden="1" x14ac:dyDescent="0.25">
      <c r="A186" s="122">
        <v>3294</v>
      </c>
      <c r="B186" s="57" t="s">
        <v>179</v>
      </c>
      <c r="C186" s="386">
        <f t="shared" si="26"/>
        <v>0</v>
      </c>
      <c r="D186" s="302"/>
      <c r="E186" s="123"/>
      <c r="F186" s="139">
        <f t="shared" si="30"/>
        <v>0</v>
      </c>
      <c r="G186" s="302"/>
      <c r="H186" s="303"/>
      <c r="I186" s="300">
        <f t="shared" si="31"/>
        <v>0</v>
      </c>
      <c r="J186" s="302"/>
      <c r="K186" s="303"/>
      <c r="L186" s="300">
        <f t="shared" si="32"/>
        <v>0</v>
      </c>
      <c r="M186" s="124"/>
      <c r="N186" s="123"/>
      <c r="O186" s="300">
        <f t="shared" si="33"/>
        <v>0</v>
      </c>
      <c r="P186" s="301"/>
    </row>
    <row r="187" spans="1:16" ht="48" hidden="1" x14ac:dyDescent="0.25">
      <c r="A187" s="70">
        <v>3300</v>
      </c>
      <c r="B187" s="118" t="s">
        <v>180</v>
      </c>
      <c r="C187" s="387">
        <f t="shared" si="26"/>
        <v>0</v>
      </c>
      <c r="D187" s="304">
        <f>SUM(D188:D189)</f>
        <v>0</v>
      </c>
      <c r="E187" s="126">
        <f>SUM(E188:E189)</f>
        <v>0</v>
      </c>
      <c r="F187" s="305">
        <f t="shared" si="30"/>
        <v>0</v>
      </c>
      <c r="G187" s="304">
        <f>SUM(G188:G189)</f>
        <v>0</v>
      </c>
      <c r="H187" s="306">
        <f t="shared" ref="H187" si="34">SUM(H188:H189)</f>
        <v>0</v>
      </c>
      <c r="I187" s="284">
        <f t="shared" si="31"/>
        <v>0</v>
      </c>
      <c r="J187" s="304">
        <f>SUM(J188:J189)</f>
        <v>0</v>
      </c>
      <c r="K187" s="306">
        <f t="shared" ref="K187" si="35">SUM(K188:K189)</f>
        <v>0</v>
      </c>
      <c r="L187" s="284">
        <f t="shared" si="32"/>
        <v>0</v>
      </c>
      <c r="M187" s="134">
        <f t="shared" ref="M187:N187" si="36">SUM(M188:M189)</f>
        <v>0</v>
      </c>
      <c r="N187" s="126">
        <f t="shared" si="36"/>
        <v>0</v>
      </c>
      <c r="O187" s="284">
        <f t="shared" si="33"/>
        <v>0</v>
      </c>
      <c r="P187" s="285"/>
    </row>
    <row r="188" spans="1:16" ht="48" hidden="1" x14ac:dyDescent="0.25">
      <c r="A188" s="77">
        <v>3310</v>
      </c>
      <c r="B188" s="78" t="s">
        <v>181</v>
      </c>
      <c r="C188" s="380">
        <f t="shared" si="26"/>
        <v>0</v>
      </c>
      <c r="D188" s="289"/>
      <c r="E188" s="111"/>
      <c r="F188" s="286">
        <f t="shared" si="30"/>
        <v>0</v>
      </c>
      <c r="G188" s="289"/>
      <c r="H188" s="290"/>
      <c r="I188" s="107">
        <f t="shared" si="31"/>
        <v>0</v>
      </c>
      <c r="J188" s="289"/>
      <c r="K188" s="290"/>
      <c r="L188" s="107">
        <f t="shared" si="32"/>
        <v>0</v>
      </c>
      <c r="M188" s="181"/>
      <c r="N188" s="111"/>
      <c r="O188" s="107">
        <f t="shared" si="33"/>
        <v>0</v>
      </c>
      <c r="P188" s="265"/>
    </row>
    <row r="189" spans="1:16" ht="60" hidden="1" x14ac:dyDescent="0.25">
      <c r="A189" s="32">
        <v>3320</v>
      </c>
      <c r="B189" s="52" t="s">
        <v>182</v>
      </c>
      <c r="C189" s="376">
        <f t="shared" si="26"/>
        <v>0</v>
      </c>
      <c r="D189" s="231"/>
      <c r="E189" s="55"/>
      <c r="F189" s="287">
        <f t="shared" si="30"/>
        <v>0</v>
      </c>
      <c r="G189" s="231"/>
      <c r="H189" s="232"/>
      <c r="I189" s="114">
        <f t="shared" si="31"/>
        <v>0</v>
      </c>
      <c r="J189" s="231"/>
      <c r="K189" s="232"/>
      <c r="L189" s="114">
        <f t="shared" si="32"/>
        <v>0</v>
      </c>
      <c r="M189" s="179"/>
      <c r="N189" s="55"/>
      <c r="O189" s="114">
        <f t="shared" si="33"/>
        <v>0</v>
      </c>
      <c r="P189" s="208"/>
    </row>
    <row r="190" spans="1:16" hidden="1" x14ac:dyDescent="0.25">
      <c r="A190" s="128">
        <v>4000</v>
      </c>
      <c r="B190" s="99" t="s">
        <v>183</v>
      </c>
      <c r="C190" s="385">
        <f t="shared" si="26"/>
        <v>0</v>
      </c>
      <c r="D190" s="280">
        <f>SUM(D191,D194)</f>
        <v>0</v>
      </c>
      <c r="E190" s="101">
        <f>SUM(E191,E194)</f>
        <v>0</v>
      </c>
      <c r="F190" s="281">
        <f t="shared" si="30"/>
        <v>0</v>
      </c>
      <c r="G190" s="280">
        <f>SUM(G191,G194)</f>
        <v>0</v>
      </c>
      <c r="H190" s="282">
        <f>SUM(H191,H194)</f>
        <v>0</v>
      </c>
      <c r="I190" s="102">
        <f t="shared" si="31"/>
        <v>0</v>
      </c>
      <c r="J190" s="280">
        <f>SUM(J191,J194)</f>
        <v>0</v>
      </c>
      <c r="K190" s="282">
        <f>SUM(K191,K194)</f>
        <v>0</v>
      </c>
      <c r="L190" s="102">
        <f t="shared" si="32"/>
        <v>0</v>
      </c>
      <c r="M190" s="133">
        <f>SUM(M191,M194)</f>
        <v>0</v>
      </c>
      <c r="N190" s="101">
        <f>SUM(N191,N194)</f>
        <v>0</v>
      </c>
      <c r="O190" s="102">
        <f t="shared" si="33"/>
        <v>0</v>
      </c>
      <c r="P190" s="366"/>
    </row>
    <row r="191" spans="1:16" ht="24" hidden="1" x14ac:dyDescent="0.25">
      <c r="A191" s="129">
        <v>4200</v>
      </c>
      <c r="B191" s="103" t="s">
        <v>184</v>
      </c>
      <c r="C191" s="375">
        <f t="shared" si="26"/>
        <v>0</v>
      </c>
      <c r="D191" s="227">
        <f>SUM(D192,D193)</f>
        <v>0</v>
      </c>
      <c r="E191" s="50">
        <f>SUM(E192,E193)</f>
        <v>0</v>
      </c>
      <c r="F191" s="283">
        <f t="shared" si="30"/>
        <v>0</v>
      </c>
      <c r="G191" s="227">
        <f>SUM(G192,G193)</f>
        <v>0</v>
      </c>
      <c r="H191" s="104">
        <f>SUM(H192,H193)</f>
        <v>0</v>
      </c>
      <c r="I191" s="112">
        <f t="shared" si="31"/>
        <v>0</v>
      </c>
      <c r="J191" s="227">
        <f>SUM(J192,J193)</f>
        <v>0</v>
      </c>
      <c r="K191" s="104">
        <f>SUM(K192,K193)</f>
        <v>0</v>
      </c>
      <c r="L191" s="112">
        <f t="shared" si="32"/>
        <v>0</v>
      </c>
      <c r="M191" s="119">
        <f>SUM(M192,M193)</f>
        <v>0</v>
      </c>
      <c r="N191" s="50">
        <f>SUM(N192,N193)</f>
        <v>0</v>
      </c>
      <c r="O191" s="112">
        <f t="shared" si="33"/>
        <v>0</v>
      </c>
      <c r="P191" s="225"/>
    </row>
    <row r="192" spans="1:16" ht="36" hidden="1" x14ac:dyDescent="0.25">
      <c r="A192" s="164">
        <v>4240</v>
      </c>
      <c r="B192" s="52" t="s">
        <v>185</v>
      </c>
      <c r="C192" s="376">
        <f t="shared" si="26"/>
        <v>0</v>
      </c>
      <c r="D192" s="231"/>
      <c r="E192" s="55"/>
      <c r="F192" s="287">
        <f t="shared" si="30"/>
        <v>0</v>
      </c>
      <c r="G192" s="231"/>
      <c r="H192" s="232"/>
      <c r="I192" s="114">
        <f t="shared" si="31"/>
        <v>0</v>
      </c>
      <c r="J192" s="231"/>
      <c r="K192" s="232"/>
      <c r="L192" s="114">
        <f t="shared" si="32"/>
        <v>0</v>
      </c>
      <c r="M192" s="179"/>
      <c r="N192" s="55"/>
      <c r="O192" s="114">
        <f t="shared" si="33"/>
        <v>0</v>
      </c>
      <c r="P192" s="208"/>
    </row>
    <row r="193" spans="1:16" ht="24" hidden="1" x14ac:dyDescent="0.25">
      <c r="A193" s="108">
        <v>4250</v>
      </c>
      <c r="B193" s="57" t="s">
        <v>186</v>
      </c>
      <c r="C193" s="311">
        <f t="shared" si="26"/>
        <v>0</v>
      </c>
      <c r="D193" s="237"/>
      <c r="E193" s="60"/>
      <c r="F193" s="145">
        <f t="shared" si="30"/>
        <v>0</v>
      </c>
      <c r="G193" s="237"/>
      <c r="H193" s="238"/>
      <c r="I193" s="110">
        <f t="shared" si="31"/>
        <v>0</v>
      </c>
      <c r="J193" s="237"/>
      <c r="K193" s="238"/>
      <c r="L193" s="110">
        <f t="shared" si="32"/>
        <v>0</v>
      </c>
      <c r="M193" s="121"/>
      <c r="N193" s="60"/>
      <c r="O193" s="110">
        <f t="shared" si="33"/>
        <v>0</v>
      </c>
      <c r="P193" s="213"/>
    </row>
    <row r="194" spans="1:16" hidden="1" x14ac:dyDescent="0.25">
      <c r="A194" s="44">
        <v>4300</v>
      </c>
      <c r="B194" s="103" t="s">
        <v>187</v>
      </c>
      <c r="C194" s="375">
        <f t="shared" si="26"/>
        <v>0</v>
      </c>
      <c r="D194" s="227">
        <f>SUM(D195)</f>
        <v>0</v>
      </c>
      <c r="E194" s="50">
        <f>SUM(E195)</f>
        <v>0</v>
      </c>
      <c r="F194" s="283">
        <f t="shared" si="30"/>
        <v>0</v>
      </c>
      <c r="G194" s="227">
        <f>SUM(G195)</f>
        <v>0</v>
      </c>
      <c r="H194" s="104">
        <f>SUM(H195)</f>
        <v>0</v>
      </c>
      <c r="I194" s="112">
        <f t="shared" si="31"/>
        <v>0</v>
      </c>
      <c r="J194" s="227">
        <f>SUM(J195)</f>
        <v>0</v>
      </c>
      <c r="K194" s="104">
        <f>SUM(K195)</f>
        <v>0</v>
      </c>
      <c r="L194" s="112">
        <f t="shared" si="32"/>
        <v>0</v>
      </c>
      <c r="M194" s="119">
        <f>SUM(M195)</f>
        <v>0</v>
      </c>
      <c r="N194" s="50">
        <f>SUM(N195)</f>
        <v>0</v>
      </c>
      <c r="O194" s="112">
        <f t="shared" si="33"/>
        <v>0</v>
      </c>
      <c r="P194" s="225"/>
    </row>
    <row r="195" spans="1:16" ht="24" hidden="1" x14ac:dyDescent="0.25">
      <c r="A195" s="164">
        <v>4310</v>
      </c>
      <c r="B195" s="52" t="s">
        <v>188</v>
      </c>
      <c r="C195" s="376">
        <f t="shared" si="26"/>
        <v>0</v>
      </c>
      <c r="D195" s="291">
        <f>SUM(D196:D196)</f>
        <v>0</v>
      </c>
      <c r="E195" s="113">
        <f>SUM(E196:E196)</f>
        <v>0</v>
      </c>
      <c r="F195" s="287">
        <f t="shared" si="30"/>
        <v>0</v>
      </c>
      <c r="G195" s="291">
        <f>SUM(G196:G196)</f>
        <v>0</v>
      </c>
      <c r="H195" s="292">
        <f>SUM(H196:H196)</f>
        <v>0</v>
      </c>
      <c r="I195" s="114">
        <f t="shared" si="31"/>
        <v>0</v>
      </c>
      <c r="J195" s="291">
        <f>SUM(J196:J196)</f>
        <v>0</v>
      </c>
      <c r="K195" s="292">
        <f>SUM(K196:K196)</f>
        <v>0</v>
      </c>
      <c r="L195" s="114">
        <f t="shared" si="32"/>
        <v>0</v>
      </c>
      <c r="M195" s="135">
        <f>SUM(M196:M196)</f>
        <v>0</v>
      </c>
      <c r="N195" s="113">
        <f>SUM(N196:N196)</f>
        <v>0</v>
      </c>
      <c r="O195" s="114">
        <f t="shared" si="33"/>
        <v>0</v>
      </c>
      <c r="P195" s="208"/>
    </row>
    <row r="196" spans="1:16" ht="36" hidden="1" x14ac:dyDescent="0.25">
      <c r="A196" s="36">
        <v>4311</v>
      </c>
      <c r="B196" s="57" t="s">
        <v>189</v>
      </c>
      <c r="C196" s="311">
        <f t="shared" si="26"/>
        <v>0</v>
      </c>
      <c r="D196" s="237"/>
      <c r="E196" s="60"/>
      <c r="F196" s="145">
        <f t="shared" si="30"/>
        <v>0</v>
      </c>
      <c r="G196" s="237"/>
      <c r="H196" s="238"/>
      <c r="I196" s="110">
        <f t="shared" si="31"/>
        <v>0</v>
      </c>
      <c r="J196" s="237"/>
      <c r="K196" s="238"/>
      <c r="L196" s="110">
        <f t="shared" si="32"/>
        <v>0</v>
      </c>
      <c r="M196" s="121"/>
      <c r="N196" s="60"/>
      <c r="O196" s="110">
        <f t="shared" si="33"/>
        <v>0</v>
      </c>
      <c r="P196" s="213"/>
    </row>
    <row r="197" spans="1:16" s="20" customFormat="1" ht="24" x14ac:dyDescent="0.25">
      <c r="A197" s="130"/>
      <c r="B197" s="17" t="s">
        <v>190</v>
      </c>
      <c r="C197" s="384">
        <f t="shared" si="26"/>
        <v>7790</v>
      </c>
      <c r="D197" s="276">
        <f>SUM(D198,D233,D271)</f>
        <v>7790</v>
      </c>
      <c r="E197" s="97">
        <f>SUM(E198,E233,E271)</f>
        <v>0</v>
      </c>
      <c r="F197" s="277">
        <f t="shared" si="30"/>
        <v>7790</v>
      </c>
      <c r="G197" s="276">
        <f>SUM(G198,G233,G271)</f>
        <v>0</v>
      </c>
      <c r="H197" s="278">
        <f>SUM(H198,H233,H271)</f>
        <v>0</v>
      </c>
      <c r="I197" s="98">
        <f t="shared" si="31"/>
        <v>0</v>
      </c>
      <c r="J197" s="276">
        <f>SUM(J198,J233,J271)</f>
        <v>0</v>
      </c>
      <c r="K197" s="278">
        <f>SUM(K198,K233,K271)</f>
        <v>0</v>
      </c>
      <c r="L197" s="98">
        <f t="shared" si="32"/>
        <v>0</v>
      </c>
      <c r="M197" s="307">
        <f>SUM(M198,M233,M271)</f>
        <v>0</v>
      </c>
      <c r="N197" s="308">
        <f>SUM(N198,N233,N271)</f>
        <v>0</v>
      </c>
      <c r="O197" s="309">
        <f t="shared" si="33"/>
        <v>0</v>
      </c>
      <c r="P197" s="310"/>
    </row>
    <row r="198" spans="1:16" x14ac:dyDescent="0.25">
      <c r="A198" s="99">
        <v>5000</v>
      </c>
      <c r="B198" s="99" t="s">
        <v>191</v>
      </c>
      <c r="C198" s="385">
        <f>F198+I198+L198+O198</f>
        <v>7790</v>
      </c>
      <c r="D198" s="280">
        <f>D199+D207</f>
        <v>7790</v>
      </c>
      <c r="E198" s="101">
        <f>E199+E207</f>
        <v>0</v>
      </c>
      <c r="F198" s="281">
        <f t="shared" si="30"/>
        <v>7790</v>
      </c>
      <c r="G198" s="280">
        <f>G199+G207</f>
        <v>0</v>
      </c>
      <c r="H198" s="282">
        <f>H199+H207</f>
        <v>0</v>
      </c>
      <c r="I198" s="102">
        <f t="shared" si="31"/>
        <v>0</v>
      </c>
      <c r="J198" s="280">
        <f>J199+J207</f>
        <v>0</v>
      </c>
      <c r="K198" s="282">
        <f>K199+K207</f>
        <v>0</v>
      </c>
      <c r="L198" s="102">
        <f t="shared" si="32"/>
        <v>0</v>
      </c>
      <c r="M198" s="133">
        <f>M199+M207</f>
        <v>0</v>
      </c>
      <c r="N198" s="101">
        <f>N199+N207</f>
        <v>0</v>
      </c>
      <c r="O198" s="102">
        <f t="shared" si="33"/>
        <v>0</v>
      </c>
      <c r="P198" s="366"/>
    </row>
    <row r="199" spans="1:16" x14ac:dyDescent="0.25">
      <c r="A199" s="44">
        <v>5100</v>
      </c>
      <c r="B199" s="103" t="s">
        <v>192</v>
      </c>
      <c r="C199" s="375">
        <f t="shared" si="26"/>
        <v>170</v>
      </c>
      <c r="D199" s="227">
        <f>D200+D201+D204+D205+D206</f>
        <v>170</v>
      </c>
      <c r="E199" s="50">
        <f>E200+E201+E204+E205+E206</f>
        <v>0</v>
      </c>
      <c r="F199" s="283">
        <f t="shared" si="30"/>
        <v>170</v>
      </c>
      <c r="G199" s="227">
        <f>G200+G201+G204+G205+G206</f>
        <v>0</v>
      </c>
      <c r="H199" s="104">
        <f>H200+H201+H204+H205+H206</f>
        <v>0</v>
      </c>
      <c r="I199" s="112">
        <f t="shared" si="31"/>
        <v>0</v>
      </c>
      <c r="J199" s="227">
        <f>J200+J201+J204+J205+J206</f>
        <v>0</v>
      </c>
      <c r="K199" s="104">
        <f>K200+K201+K204+K205+K206</f>
        <v>0</v>
      </c>
      <c r="L199" s="112">
        <f t="shared" si="32"/>
        <v>0</v>
      </c>
      <c r="M199" s="119">
        <f>M200+M201+M204+M205+M206</f>
        <v>0</v>
      </c>
      <c r="N199" s="50">
        <f>N200+N201+N204+N205+N206</f>
        <v>0</v>
      </c>
      <c r="O199" s="112">
        <f t="shared" si="33"/>
        <v>0</v>
      </c>
      <c r="P199" s="225"/>
    </row>
    <row r="200" spans="1:16" hidden="1" x14ac:dyDescent="0.25">
      <c r="A200" s="164">
        <v>5110</v>
      </c>
      <c r="B200" s="52" t="s">
        <v>193</v>
      </c>
      <c r="C200" s="376">
        <f t="shared" si="26"/>
        <v>0</v>
      </c>
      <c r="D200" s="231"/>
      <c r="E200" s="55"/>
      <c r="F200" s="287">
        <f t="shared" si="30"/>
        <v>0</v>
      </c>
      <c r="G200" s="231"/>
      <c r="H200" s="232"/>
      <c r="I200" s="114">
        <f t="shared" si="31"/>
        <v>0</v>
      </c>
      <c r="J200" s="231"/>
      <c r="K200" s="232"/>
      <c r="L200" s="114">
        <f t="shared" si="32"/>
        <v>0</v>
      </c>
      <c r="M200" s="179"/>
      <c r="N200" s="55"/>
      <c r="O200" s="114">
        <f t="shared" si="33"/>
        <v>0</v>
      </c>
      <c r="P200" s="208"/>
    </row>
    <row r="201" spans="1:16" ht="24" x14ac:dyDescent="0.25">
      <c r="A201" s="108">
        <v>5120</v>
      </c>
      <c r="B201" s="57" t="s">
        <v>194</v>
      </c>
      <c r="C201" s="311">
        <f t="shared" si="26"/>
        <v>170</v>
      </c>
      <c r="D201" s="288">
        <f>D202+D203</f>
        <v>170</v>
      </c>
      <c r="E201" s="109">
        <f>E202+E203</f>
        <v>0</v>
      </c>
      <c r="F201" s="145">
        <f t="shared" si="30"/>
        <v>170</v>
      </c>
      <c r="G201" s="288">
        <f>G202+G203</f>
        <v>0</v>
      </c>
      <c r="H201" s="115">
        <f>H202+H203</f>
        <v>0</v>
      </c>
      <c r="I201" s="110">
        <f t="shared" si="31"/>
        <v>0</v>
      </c>
      <c r="J201" s="288">
        <f>J202+J203</f>
        <v>0</v>
      </c>
      <c r="K201" s="115">
        <f>K202+K203</f>
        <v>0</v>
      </c>
      <c r="L201" s="110">
        <f t="shared" si="32"/>
        <v>0</v>
      </c>
      <c r="M201" s="131">
        <f>M202+M203</f>
        <v>0</v>
      </c>
      <c r="N201" s="109">
        <f>N202+N203</f>
        <v>0</v>
      </c>
      <c r="O201" s="110">
        <f t="shared" si="33"/>
        <v>0</v>
      </c>
      <c r="P201" s="213"/>
    </row>
    <row r="202" spans="1:16" x14ac:dyDescent="0.25">
      <c r="A202" s="36">
        <v>5121</v>
      </c>
      <c r="B202" s="57" t="s">
        <v>195</v>
      </c>
      <c r="C202" s="311">
        <f t="shared" si="26"/>
        <v>170</v>
      </c>
      <c r="D202" s="237">
        <v>170</v>
      </c>
      <c r="E202" s="60"/>
      <c r="F202" s="145">
        <f t="shared" si="30"/>
        <v>170</v>
      </c>
      <c r="G202" s="237"/>
      <c r="H202" s="238"/>
      <c r="I202" s="110">
        <f t="shared" si="31"/>
        <v>0</v>
      </c>
      <c r="J202" s="237"/>
      <c r="K202" s="238"/>
      <c r="L202" s="110">
        <f t="shared" si="32"/>
        <v>0</v>
      </c>
      <c r="M202" s="121"/>
      <c r="N202" s="60"/>
      <c r="O202" s="110">
        <f t="shared" si="33"/>
        <v>0</v>
      </c>
      <c r="P202" s="213"/>
    </row>
    <row r="203" spans="1:16" ht="24" hidden="1" x14ac:dyDescent="0.25">
      <c r="A203" s="36">
        <v>5129</v>
      </c>
      <c r="B203" s="57" t="s">
        <v>196</v>
      </c>
      <c r="C203" s="311">
        <f t="shared" si="26"/>
        <v>0</v>
      </c>
      <c r="D203" s="237"/>
      <c r="E203" s="60"/>
      <c r="F203" s="145">
        <f t="shared" si="30"/>
        <v>0</v>
      </c>
      <c r="G203" s="237"/>
      <c r="H203" s="238"/>
      <c r="I203" s="110">
        <f t="shared" si="31"/>
        <v>0</v>
      </c>
      <c r="J203" s="237"/>
      <c r="K203" s="238"/>
      <c r="L203" s="110">
        <f t="shared" si="32"/>
        <v>0</v>
      </c>
      <c r="M203" s="121"/>
      <c r="N203" s="60"/>
      <c r="O203" s="110">
        <f t="shared" si="33"/>
        <v>0</v>
      </c>
      <c r="P203" s="213"/>
    </row>
    <row r="204" spans="1:16" hidden="1" x14ac:dyDescent="0.25">
      <c r="A204" s="108">
        <v>5130</v>
      </c>
      <c r="B204" s="57" t="s">
        <v>197</v>
      </c>
      <c r="C204" s="311">
        <f t="shared" si="26"/>
        <v>0</v>
      </c>
      <c r="D204" s="237"/>
      <c r="E204" s="60"/>
      <c r="F204" s="145">
        <f t="shared" si="30"/>
        <v>0</v>
      </c>
      <c r="G204" s="237"/>
      <c r="H204" s="238"/>
      <c r="I204" s="110">
        <f t="shared" si="31"/>
        <v>0</v>
      </c>
      <c r="J204" s="237"/>
      <c r="K204" s="238"/>
      <c r="L204" s="110">
        <f t="shared" si="32"/>
        <v>0</v>
      </c>
      <c r="M204" s="121"/>
      <c r="N204" s="60"/>
      <c r="O204" s="110">
        <f t="shared" si="33"/>
        <v>0</v>
      </c>
      <c r="P204" s="213"/>
    </row>
    <row r="205" spans="1:16" hidden="1" x14ac:dyDescent="0.25">
      <c r="A205" s="108">
        <v>5140</v>
      </c>
      <c r="B205" s="57" t="s">
        <v>198</v>
      </c>
      <c r="C205" s="311">
        <f t="shared" si="26"/>
        <v>0</v>
      </c>
      <c r="D205" s="237"/>
      <c r="E205" s="60"/>
      <c r="F205" s="145">
        <f t="shared" si="30"/>
        <v>0</v>
      </c>
      <c r="G205" s="237"/>
      <c r="H205" s="238"/>
      <c r="I205" s="110">
        <f t="shared" si="31"/>
        <v>0</v>
      </c>
      <c r="J205" s="237"/>
      <c r="K205" s="238"/>
      <c r="L205" s="110">
        <f t="shared" si="32"/>
        <v>0</v>
      </c>
      <c r="M205" s="121"/>
      <c r="N205" s="60"/>
      <c r="O205" s="110">
        <f t="shared" si="33"/>
        <v>0</v>
      </c>
      <c r="P205" s="213"/>
    </row>
    <row r="206" spans="1:16" ht="24" hidden="1" x14ac:dyDescent="0.25">
      <c r="A206" s="108">
        <v>5170</v>
      </c>
      <c r="B206" s="57" t="s">
        <v>199</v>
      </c>
      <c r="C206" s="311">
        <f t="shared" si="26"/>
        <v>0</v>
      </c>
      <c r="D206" s="237"/>
      <c r="E206" s="60"/>
      <c r="F206" s="145">
        <f t="shared" si="30"/>
        <v>0</v>
      </c>
      <c r="G206" s="237"/>
      <c r="H206" s="238"/>
      <c r="I206" s="110">
        <f t="shared" si="31"/>
        <v>0</v>
      </c>
      <c r="J206" s="237"/>
      <c r="K206" s="238"/>
      <c r="L206" s="110">
        <f t="shared" si="32"/>
        <v>0</v>
      </c>
      <c r="M206" s="121"/>
      <c r="N206" s="60"/>
      <c r="O206" s="110">
        <f t="shared" si="33"/>
        <v>0</v>
      </c>
      <c r="P206" s="213"/>
    </row>
    <row r="207" spans="1:16" x14ac:dyDescent="0.25">
      <c r="A207" s="44">
        <v>5200</v>
      </c>
      <c r="B207" s="103" t="s">
        <v>200</v>
      </c>
      <c r="C207" s="375">
        <f t="shared" si="26"/>
        <v>7620</v>
      </c>
      <c r="D207" s="227">
        <f>D208+D218+D219+D228+D229+D230+D232</f>
        <v>7620</v>
      </c>
      <c r="E207" s="50">
        <f>E208+E218+E219+E228+E229+E230+E232</f>
        <v>0</v>
      </c>
      <c r="F207" s="283">
        <f t="shared" si="30"/>
        <v>7620</v>
      </c>
      <c r="G207" s="227">
        <f>G208+G218+G219+G228+G229+G230+G232</f>
        <v>0</v>
      </c>
      <c r="H207" s="104">
        <f>H208+H218+H219+H228+H229+H230+H232</f>
        <v>0</v>
      </c>
      <c r="I207" s="112">
        <f t="shared" si="31"/>
        <v>0</v>
      </c>
      <c r="J207" s="227">
        <f>J208+J218+J219+J228+J229+J230+J232</f>
        <v>0</v>
      </c>
      <c r="K207" s="104">
        <f>K208+K218+K219+K228+K229+K230+K232</f>
        <v>0</v>
      </c>
      <c r="L207" s="112">
        <f t="shared" si="32"/>
        <v>0</v>
      </c>
      <c r="M207" s="119">
        <f>M208+M218+M219+M228+M229+M230+M232</f>
        <v>0</v>
      </c>
      <c r="N207" s="50">
        <f>N208+N218+N219+N228+N229+N230+N232</f>
        <v>0</v>
      </c>
      <c r="O207" s="112">
        <f t="shared" si="33"/>
        <v>0</v>
      </c>
      <c r="P207" s="225"/>
    </row>
    <row r="208" spans="1:16" hidden="1" x14ac:dyDescent="0.25">
      <c r="A208" s="105">
        <v>5210</v>
      </c>
      <c r="B208" s="78" t="s">
        <v>201</v>
      </c>
      <c r="C208" s="380">
        <f t="shared" si="26"/>
        <v>0</v>
      </c>
      <c r="D208" s="127">
        <f>SUM(D209:D217)</f>
        <v>0</v>
      </c>
      <c r="E208" s="106">
        <f>SUM(E209:E217)</f>
        <v>0</v>
      </c>
      <c r="F208" s="286">
        <f t="shared" si="30"/>
        <v>0</v>
      </c>
      <c r="G208" s="127">
        <f>SUM(G209:G217)</f>
        <v>0</v>
      </c>
      <c r="H208" s="172">
        <f>SUM(H209:H217)</f>
        <v>0</v>
      </c>
      <c r="I208" s="107">
        <f t="shared" si="31"/>
        <v>0</v>
      </c>
      <c r="J208" s="127">
        <f>SUM(J209:J217)</f>
        <v>0</v>
      </c>
      <c r="K208" s="172">
        <f>SUM(K209:K217)</f>
        <v>0</v>
      </c>
      <c r="L208" s="107">
        <f t="shared" si="32"/>
        <v>0</v>
      </c>
      <c r="M208" s="132">
        <f>SUM(M209:M217)</f>
        <v>0</v>
      </c>
      <c r="N208" s="106">
        <f>SUM(N209:N217)</f>
        <v>0</v>
      </c>
      <c r="O208" s="107">
        <f t="shared" si="33"/>
        <v>0</v>
      </c>
      <c r="P208" s="265"/>
    </row>
    <row r="209" spans="1:16" hidden="1" x14ac:dyDescent="0.25">
      <c r="A209" s="32">
        <v>5211</v>
      </c>
      <c r="B209" s="52" t="s">
        <v>202</v>
      </c>
      <c r="C209" s="311">
        <f t="shared" si="26"/>
        <v>0</v>
      </c>
      <c r="D209" s="231"/>
      <c r="E209" s="55"/>
      <c r="F209" s="287">
        <f t="shared" si="30"/>
        <v>0</v>
      </c>
      <c r="G209" s="231"/>
      <c r="H209" s="232"/>
      <c r="I209" s="114">
        <f t="shared" si="31"/>
        <v>0</v>
      </c>
      <c r="J209" s="231"/>
      <c r="K209" s="232"/>
      <c r="L209" s="114">
        <f t="shared" si="32"/>
        <v>0</v>
      </c>
      <c r="M209" s="179"/>
      <c r="N209" s="55"/>
      <c r="O209" s="114">
        <f t="shared" si="33"/>
        <v>0</v>
      </c>
      <c r="P209" s="208"/>
    </row>
    <row r="210" spans="1:16" hidden="1" x14ac:dyDescent="0.25">
      <c r="A210" s="36">
        <v>5212</v>
      </c>
      <c r="B210" s="57" t="s">
        <v>203</v>
      </c>
      <c r="C210" s="311">
        <f t="shared" si="26"/>
        <v>0</v>
      </c>
      <c r="D210" s="237"/>
      <c r="E210" s="60"/>
      <c r="F210" s="145">
        <f t="shared" si="30"/>
        <v>0</v>
      </c>
      <c r="G210" s="237"/>
      <c r="H210" s="238"/>
      <c r="I210" s="110">
        <f t="shared" si="31"/>
        <v>0</v>
      </c>
      <c r="J210" s="237"/>
      <c r="K210" s="238"/>
      <c r="L210" s="110">
        <f t="shared" si="32"/>
        <v>0</v>
      </c>
      <c r="M210" s="121"/>
      <c r="N210" s="60"/>
      <c r="O210" s="110">
        <f t="shared" si="33"/>
        <v>0</v>
      </c>
      <c r="P210" s="213"/>
    </row>
    <row r="211" spans="1:16" hidden="1" x14ac:dyDescent="0.25">
      <c r="A211" s="36">
        <v>5213</v>
      </c>
      <c r="B211" s="57" t="s">
        <v>204</v>
      </c>
      <c r="C211" s="311">
        <f t="shared" si="26"/>
        <v>0</v>
      </c>
      <c r="D211" s="237"/>
      <c r="E211" s="60"/>
      <c r="F211" s="145">
        <f t="shared" si="30"/>
        <v>0</v>
      </c>
      <c r="G211" s="237"/>
      <c r="H211" s="238"/>
      <c r="I211" s="110">
        <f t="shared" si="31"/>
        <v>0</v>
      </c>
      <c r="J211" s="237"/>
      <c r="K211" s="238"/>
      <c r="L211" s="110">
        <f t="shared" si="32"/>
        <v>0</v>
      </c>
      <c r="M211" s="121"/>
      <c r="N211" s="60"/>
      <c r="O211" s="110">
        <f t="shared" si="33"/>
        <v>0</v>
      </c>
      <c r="P211" s="213"/>
    </row>
    <row r="212" spans="1:16" hidden="1" x14ac:dyDescent="0.25">
      <c r="A212" s="36">
        <v>5214</v>
      </c>
      <c r="B212" s="57" t="s">
        <v>205</v>
      </c>
      <c r="C212" s="311">
        <f t="shared" si="26"/>
        <v>0</v>
      </c>
      <c r="D212" s="237"/>
      <c r="E212" s="60"/>
      <c r="F212" s="145">
        <f t="shared" si="30"/>
        <v>0</v>
      </c>
      <c r="G212" s="237"/>
      <c r="H212" s="238"/>
      <c r="I212" s="110">
        <f t="shared" si="31"/>
        <v>0</v>
      </c>
      <c r="J212" s="237"/>
      <c r="K212" s="238"/>
      <c r="L212" s="110">
        <f t="shared" si="32"/>
        <v>0</v>
      </c>
      <c r="M212" s="121"/>
      <c r="N212" s="60"/>
      <c r="O212" s="110">
        <f t="shared" si="33"/>
        <v>0</v>
      </c>
      <c r="P212" s="213"/>
    </row>
    <row r="213" spans="1:16" hidden="1" x14ac:dyDescent="0.25">
      <c r="A213" s="36">
        <v>5215</v>
      </c>
      <c r="B213" s="57" t="s">
        <v>206</v>
      </c>
      <c r="C213" s="311">
        <f t="shared" si="26"/>
        <v>0</v>
      </c>
      <c r="D213" s="237"/>
      <c r="E213" s="60"/>
      <c r="F213" s="145">
        <f t="shared" si="30"/>
        <v>0</v>
      </c>
      <c r="G213" s="237"/>
      <c r="H213" s="238"/>
      <c r="I213" s="110">
        <f t="shared" si="31"/>
        <v>0</v>
      </c>
      <c r="J213" s="237"/>
      <c r="K213" s="238"/>
      <c r="L213" s="110">
        <f t="shared" si="32"/>
        <v>0</v>
      </c>
      <c r="M213" s="121"/>
      <c r="N213" s="60"/>
      <c r="O213" s="110">
        <f t="shared" si="33"/>
        <v>0</v>
      </c>
      <c r="P213" s="213"/>
    </row>
    <row r="214" spans="1:16" ht="24" hidden="1" x14ac:dyDescent="0.25">
      <c r="A214" s="36">
        <v>5216</v>
      </c>
      <c r="B214" s="57" t="s">
        <v>207</v>
      </c>
      <c r="C214" s="311">
        <f t="shared" si="26"/>
        <v>0</v>
      </c>
      <c r="D214" s="237"/>
      <c r="E214" s="60"/>
      <c r="F214" s="145">
        <f t="shared" si="30"/>
        <v>0</v>
      </c>
      <c r="G214" s="237"/>
      <c r="H214" s="238"/>
      <c r="I214" s="110">
        <f t="shared" si="31"/>
        <v>0</v>
      </c>
      <c r="J214" s="237"/>
      <c r="K214" s="238"/>
      <c r="L214" s="110">
        <f t="shared" si="32"/>
        <v>0</v>
      </c>
      <c r="M214" s="121"/>
      <c r="N214" s="60"/>
      <c r="O214" s="110">
        <f t="shared" si="33"/>
        <v>0</v>
      </c>
      <c r="P214" s="213"/>
    </row>
    <row r="215" spans="1:16" hidden="1" x14ac:dyDescent="0.25">
      <c r="A215" s="36">
        <v>5217</v>
      </c>
      <c r="B215" s="57" t="s">
        <v>208</v>
      </c>
      <c r="C215" s="311">
        <f t="shared" si="26"/>
        <v>0</v>
      </c>
      <c r="D215" s="237"/>
      <c r="E215" s="60"/>
      <c r="F215" s="145">
        <f t="shared" si="30"/>
        <v>0</v>
      </c>
      <c r="G215" s="237"/>
      <c r="H215" s="238"/>
      <c r="I215" s="110">
        <f t="shared" si="31"/>
        <v>0</v>
      </c>
      <c r="J215" s="237"/>
      <c r="K215" s="238"/>
      <c r="L215" s="110">
        <f t="shared" si="32"/>
        <v>0</v>
      </c>
      <c r="M215" s="121"/>
      <c r="N215" s="60"/>
      <c r="O215" s="110">
        <f t="shared" si="33"/>
        <v>0</v>
      </c>
      <c r="P215" s="213"/>
    </row>
    <row r="216" spans="1:16" hidden="1" x14ac:dyDescent="0.25">
      <c r="A216" s="36">
        <v>5218</v>
      </c>
      <c r="B216" s="57" t="s">
        <v>209</v>
      </c>
      <c r="C216" s="311">
        <f t="shared" si="26"/>
        <v>0</v>
      </c>
      <c r="D216" s="237"/>
      <c r="E216" s="60"/>
      <c r="F216" s="145">
        <f t="shared" si="30"/>
        <v>0</v>
      </c>
      <c r="G216" s="237"/>
      <c r="H216" s="238"/>
      <c r="I216" s="110">
        <f t="shared" si="31"/>
        <v>0</v>
      </c>
      <c r="J216" s="237"/>
      <c r="K216" s="238"/>
      <c r="L216" s="110">
        <f t="shared" si="32"/>
        <v>0</v>
      </c>
      <c r="M216" s="121"/>
      <c r="N216" s="60"/>
      <c r="O216" s="110">
        <f t="shared" si="33"/>
        <v>0</v>
      </c>
      <c r="P216" s="213"/>
    </row>
    <row r="217" spans="1:16" hidden="1" x14ac:dyDescent="0.25">
      <c r="A217" s="36">
        <v>5219</v>
      </c>
      <c r="B217" s="57" t="s">
        <v>210</v>
      </c>
      <c r="C217" s="311">
        <f t="shared" si="26"/>
        <v>0</v>
      </c>
      <c r="D217" s="237"/>
      <c r="E217" s="60"/>
      <c r="F217" s="145">
        <f t="shared" si="30"/>
        <v>0</v>
      </c>
      <c r="G217" s="237"/>
      <c r="H217" s="238"/>
      <c r="I217" s="110">
        <f t="shared" si="31"/>
        <v>0</v>
      </c>
      <c r="J217" s="237"/>
      <c r="K217" s="238"/>
      <c r="L217" s="110">
        <f t="shared" si="32"/>
        <v>0</v>
      </c>
      <c r="M217" s="121"/>
      <c r="N217" s="60"/>
      <c r="O217" s="110">
        <f t="shared" si="33"/>
        <v>0</v>
      </c>
      <c r="P217" s="213"/>
    </row>
    <row r="218" spans="1:16" hidden="1" x14ac:dyDescent="0.25">
      <c r="A218" s="108">
        <v>5220</v>
      </c>
      <c r="B218" s="57" t="s">
        <v>211</v>
      </c>
      <c r="C218" s="311">
        <f t="shared" si="26"/>
        <v>0</v>
      </c>
      <c r="D218" s="237"/>
      <c r="E218" s="60"/>
      <c r="F218" s="145">
        <f t="shared" si="30"/>
        <v>0</v>
      </c>
      <c r="G218" s="237"/>
      <c r="H218" s="238"/>
      <c r="I218" s="110">
        <f t="shared" si="31"/>
        <v>0</v>
      </c>
      <c r="J218" s="237"/>
      <c r="K218" s="238"/>
      <c r="L218" s="110">
        <f t="shared" si="32"/>
        <v>0</v>
      </c>
      <c r="M218" s="121"/>
      <c r="N218" s="60"/>
      <c r="O218" s="110">
        <f t="shared" si="33"/>
        <v>0</v>
      </c>
      <c r="P218" s="213"/>
    </row>
    <row r="219" spans="1:16" x14ac:dyDescent="0.25">
      <c r="A219" s="108">
        <v>5230</v>
      </c>
      <c r="B219" s="57" t="s">
        <v>212</v>
      </c>
      <c r="C219" s="311">
        <f t="shared" si="26"/>
        <v>7620</v>
      </c>
      <c r="D219" s="288">
        <f>SUM(D220:D227)</f>
        <v>7620</v>
      </c>
      <c r="E219" s="109">
        <f>SUM(E220:E227)</f>
        <v>0</v>
      </c>
      <c r="F219" s="145">
        <f t="shared" si="30"/>
        <v>7620</v>
      </c>
      <c r="G219" s="288">
        <f>SUM(G220:G227)</f>
        <v>0</v>
      </c>
      <c r="H219" s="115">
        <f>SUM(H220:H227)</f>
        <v>0</v>
      </c>
      <c r="I219" s="110">
        <f t="shared" si="31"/>
        <v>0</v>
      </c>
      <c r="J219" s="288">
        <f>SUM(J220:J227)</f>
        <v>0</v>
      </c>
      <c r="K219" s="115">
        <f>SUM(K220:K227)</f>
        <v>0</v>
      </c>
      <c r="L219" s="110">
        <f t="shared" si="32"/>
        <v>0</v>
      </c>
      <c r="M219" s="131">
        <f>SUM(M220:M227)</f>
        <v>0</v>
      </c>
      <c r="N219" s="109">
        <f>SUM(N220:N227)</f>
        <v>0</v>
      </c>
      <c r="O219" s="110">
        <f t="shared" si="33"/>
        <v>0</v>
      </c>
      <c r="P219" s="213"/>
    </row>
    <row r="220" spans="1:16" hidden="1" x14ac:dyDescent="0.25">
      <c r="A220" s="36">
        <v>5231</v>
      </c>
      <c r="B220" s="57" t="s">
        <v>213</v>
      </c>
      <c r="C220" s="311">
        <f t="shared" si="26"/>
        <v>0</v>
      </c>
      <c r="D220" s="237"/>
      <c r="E220" s="60"/>
      <c r="F220" s="145">
        <f t="shared" si="30"/>
        <v>0</v>
      </c>
      <c r="G220" s="237"/>
      <c r="H220" s="238"/>
      <c r="I220" s="110">
        <f t="shared" si="31"/>
        <v>0</v>
      </c>
      <c r="J220" s="237"/>
      <c r="K220" s="238"/>
      <c r="L220" s="110">
        <f t="shared" si="32"/>
        <v>0</v>
      </c>
      <c r="M220" s="121"/>
      <c r="N220" s="60"/>
      <c r="O220" s="110">
        <f t="shared" si="33"/>
        <v>0</v>
      </c>
      <c r="P220" s="213"/>
    </row>
    <row r="221" spans="1:16" x14ac:dyDescent="0.25">
      <c r="A221" s="36">
        <v>5232</v>
      </c>
      <c r="B221" s="57" t="s">
        <v>214</v>
      </c>
      <c r="C221" s="311">
        <f t="shared" si="26"/>
        <v>3500</v>
      </c>
      <c r="D221" s="237">
        <v>3500</v>
      </c>
      <c r="E221" s="60"/>
      <c r="F221" s="145">
        <f t="shared" si="30"/>
        <v>3500</v>
      </c>
      <c r="G221" s="237"/>
      <c r="H221" s="238"/>
      <c r="I221" s="110">
        <f t="shared" si="31"/>
        <v>0</v>
      </c>
      <c r="J221" s="237"/>
      <c r="K221" s="238"/>
      <c r="L221" s="110">
        <f t="shared" si="32"/>
        <v>0</v>
      </c>
      <c r="M221" s="121"/>
      <c r="N221" s="60"/>
      <c r="O221" s="110">
        <f t="shared" si="33"/>
        <v>0</v>
      </c>
      <c r="P221" s="213"/>
    </row>
    <row r="222" spans="1:16" hidden="1" x14ac:dyDescent="0.25">
      <c r="A222" s="36">
        <v>5233</v>
      </c>
      <c r="B222" s="57" t="s">
        <v>215</v>
      </c>
      <c r="C222" s="311">
        <f t="shared" si="26"/>
        <v>0</v>
      </c>
      <c r="D222" s="237"/>
      <c r="E222" s="60"/>
      <c r="F222" s="145">
        <f t="shared" si="30"/>
        <v>0</v>
      </c>
      <c r="G222" s="237"/>
      <c r="H222" s="238"/>
      <c r="I222" s="110">
        <f t="shared" si="31"/>
        <v>0</v>
      </c>
      <c r="J222" s="237"/>
      <c r="K222" s="238"/>
      <c r="L222" s="110">
        <f t="shared" si="32"/>
        <v>0</v>
      </c>
      <c r="M222" s="121"/>
      <c r="N222" s="60"/>
      <c r="O222" s="110">
        <f t="shared" si="33"/>
        <v>0</v>
      </c>
      <c r="P222" s="213"/>
    </row>
    <row r="223" spans="1:16" ht="24" hidden="1" x14ac:dyDescent="0.25">
      <c r="A223" s="36">
        <v>5234</v>
      </c>
      <c r="B223" s="57" t="s">
        <v>216</v>
      </c>
      <c r="C223" s="311">
        <f t="shared" si="26"/>
        <v>0</v>
      </c>
      <c r="D223" s="237"/>
      <c r="E223" s="60"/>
      <c r="F223" s="145">
        <f t="shared" si="30"/>
        <v>0</v>
      </c>
      <c r="G223" s="237"/>
      <c r="H223" s="238"/>
      <c r="I223" s="110">
        <f t="shared" si="31"/>
        <v>0</v>
      </c>
      <c r="J223" s="237"/>
      <c r="K223" s="238"/>
      <c r="L223" s="110">
        <f t="shared" si="32"/>
        <v>0</v>
      </c>
      <c r="M223" s="121"/>
      <c r="N223" s="60"/>
      <c r="O223" s="110">
        <f t="shared" si="33"/>
        <v>0</v>
      </c>
      <c r="P223" s="213"/>
    </row>
    <row r="224" spans="1:16" hidden="1" x14ac:dyDescent="0.25">
      <c r="A224" s="36">
        <v>5236</v>
      </c>
      <c r="B224" s="57" t="s">
        <v>217</v>
      </c>
      <c r="C224" s="311">
        <f t="shared" si="26"/>
        <v>0</v>
      </c>
      <c r="D224" s="237"/>
      <c r="E224" s="60"/>
      <c r="F224" s="145">
        <f t="shared" si="30"/>
        <v>0</v>
      </c>
      <c r="G224" s="237"/>
      <c r="H224" s="238"/>
      <c r="I224" s="110">
        <f t="shared" si="31"/>
        <v>0</v>
      </c>
      <c r="J224" s="237"/>
      <c r="K224" s="238"/>
      <c r="L224" s="110">
        <f t="shared" si="32"/>
        <v>0</v>
      </c>
      <c r="M224" s="121"/>
      <c r="N224" s="60"/>
      <c r="O224" s="110">
        <f t="shared" si="33"/>
        <v>0</v>
      </c>
      <c r="P224" s="213"/>
    </row>
    <row r="225" spans="1:16" hidden="1" x14ac:dyDescent="0.25">
      <c r="A225" s="36">
        <v>5237</v>
      </c>
      <c r="B225" s="57" t="s">
        <v>218</v>
      </c>
      <c r="C225" s="311">
        <f t="shared" si="26"/>
        <v>0</v>
      </c>
      <c r="D225" s="237"/>
      <c r="E225" s="60"/>
      <c r="F225" s="145">
        <f t="shared" si="30"/>
        <v>0</v>
      </c>
      <c r="G225" s="237"/>
      <c r="H225" s="238"/>
      <c r="I225" s="110">
        <f t="shared" si="31"/>
        <v>0</v>
      </c>
      <c r="J225" s="237"/>
      <c r="K225" s="238"/>
      <c r="L225" s="110">
        <f t="shared" si="32"/>
        <v>0</v>
      </c>
      <c r="M225" s="121"/>
      <c r="N225" s="60"/>
      <c r="O225" s="110">
        <f t="shared" si="33"/>
        <v>0</v>
      </c>
      <c r="P225" s="213"/>
    </row>
    <row r="226" spans="1:16" ht="24" x14ac:dyDescent="0.25">
      <c r="A226" s="36">
        <v>5238</v>
      </c>
      <c r="B226" s="57" t="s">
        <v>219</v>
      </c>
      <c r="C226" s="311">
        <f t="shared" si="26"/>
        <v>4120</v>
      </c>
      <c r="D226" s="237">
        <v>4120</v>
      </c>
      <c r="E226" s="60"/>
      <c r="F226" s="145">
        <f t="shared" si="30"/>
        <v>4120</v>
      </c>
      <c r="G226" s="237"/>
      <c r="H226" s="238"/>
      <c r="I226" s="110">
        <f t="shared" si="31"/>
        <v>0</v>
      </c>
      <c r="J226" s="237"/>
      <c r="K226" s="238"/>
      <c r="L226" s="110">
        <f t="shared" si="32"/>
        <v>0</v>
      </c>
      <c r="M226" s="121"/>
      <c r="N226" s="60"/>
      <c r="O226" s="110">
        <f t="shared" si="33"/>
        <v>0</v>
      </c>
      <c r="P226" s="213"/>
    </row>
    <row r="227" spans="1:16" ht="24" hidden="1" x14ac:dyDescent="0.25">
      <c r="A227" s="36">
        <v>5239</v>
      </c>
      <c r="B227" s="57" t="s">
        <v>220</v>
      </c>
      <c r="C227" s="311">
        <f t="shared" si="26"/>
        <v>0</v>
      </c>
      <c r="D227" s="237"/>
      <c r="E227" s="60"/>
      <c r="F227" s="145">
        <f t="shared" si="30"/>
        <v>0</v>
      </c>
      <c r="G227" s="237"/>
      <c r="H227" s="238"/>
      <c r="I227" s="110">
        <f t="shared" si="31"/>
        <v>0</v>
      </c>
      <c r="J227" s="237"/>
      <c r="K227" s="238"/>
      <c r="L227" s="110">
        <f t="shared" si="32"/>
        <v>0</v>
      </c>
      <c r="M227" s="121"/>
      <c r="N227" s="60"/>
      <c r="O227" s="110">
        <f t="shared" si="33"/>
        <v>0</v>
      </c>
      <c r="P227" s="213"/>
    </row>
    <row r="228" spans="1:16" ht="24" hidden="1" x14ac:dyDescent="0.25">
      <c r="A228" s="108">
        <v>5240</v>
      </c>
      <c r="B228" s="57" t="s">
        <v>221</v>
      </c>
      <c r="C228" s="311">
        <f t="shared" si="26"/>
        <v>0</v>
      </c>
      <c r="D228" s="237"/>
      <c r="E228" s="60"/>
      <c r="F228" s="145">
        <f t="shared" si="30"/>
        <v>0</v>
      </c>
      <c r="G228" s="237"/>
      <c r="H228" s="238"/>
      <c r="I228" s="110">
        <f t="shared" si="31"/>
        <v>0</v>
      </c>
      <c r="J228" s="237"/>
      <c r="K228" s="238"/>
      <c r="L228" s="110">
        <f t="shared" si="32"/>
        <v>0</v>
      </c>
      <c r="M228" s="121"/>
      <c r="N228" s="60"/>
      <c r="O228" s="110">
        <f t="shared" si="33"/>
        <v>0</v>
      </c>
      <c r="P228" s="213"/>
    </row>
    <row r="229" spans="1:16" hidden="1" x14ac:dyDescent="0.25">
      <c r="A229" s="108">
        <v>5250</v>
      </c>
      <c r="B229" s="57" t="s">
        <v>222</v>
      </c>
      <c r="C229" s="311">
        <f t="shared" si="26"/>
        <v>0</v>
      </c>
      <c r="D229" s="237"/>
      <c r="E229" s="60"/>
      <c r="F229" s="145">
        <f t="shared" si="30"/>
        <v>0</v>
      </c>
      <c r="G229" s="237"/>
      <c r="H229" s="238"/>
      <c r="I229" s="110">
        <f t="shared" si="31"/>
        <v>0</v>
      </c>
      <c r="J229" s="237"/>
      <c r="K229" s="238"/>
      <c r="L229" s="110">
        <f t="shared" si="32"/>
        <v>0</v>
      </c>
      <c r="M229" s="121"/>
      <c r="N229" s="60"/>
      <c r="O229" s="110">
        <f t="shared" si="33"/>
        <v>0</v>
      </c>
      <c r="P229" s="213"/>
    </row>
    <row r="230" spans="1:16" hidden="1" x14ac:dyDescent="0.25">
      <c r="A230" s="108">
        <v>5260</v>
      </c>
      <c r="B230" s="57" t="s">
        <v>223</v>
      </c>
      <c r="C230" s="311">
        <f t="shared" si="26"/>
        <v>0</v>
      </c>
      <c r="D230" s="288">
        <f>SUM(D231)</f>
        <v>0</v>
      </c>
      <c r="E230" s="109">
        <f>SUM(E231)</f>
        <v>0</v>
      </c>
      <c r="F230" s="145">
        <f t="shared" si="30"/>
        <v>0</v>
      </c>
      <c r="G230" s="288">
        <f>SUM(G231)</f>
        <v>0</v>
      </c>
      <c r="H230" s="115">
        <f>SUM(H231)</f>
        <v>0</v>
      </c>
      <c r="I230" s="110">
        <f t="shared" si="31"/>
        <v>0</v>
      </c>
      <c r="J230" s="288">
        <f>SUM(J231)</f>
        <v>0</v>
      </c>
      <c r="K230" s="115">
        <f>SUM(K231)</f>
        <v>0</v>
      </c>
      <c r="L230" s="110">
        <f t="shared" si="32"/>
        <v>0</v>
      </c>
      <c r="M230" s="131">
        <f>SUM(M231)</f>
        <v>0</v>
      </c>
      <c r="N230" s="109">
        <f>SUM(N231)</f>
        <v>0</v>
      </c>
      <c r="O230" s="110">
        <f t="shared" si="33"/>
        <v>0</v>
      </c>
      <c r="P230" s="213"/>
    </row>
    <row r="231" spans="1:16" ht="24" hidden="1" x14ac:dyDescent="0.25">
      <c r="A231" s="36">
        <v>5269</v>
      </c>
      <c r="B231" s="57" t="s">
        <v>224</v>
      </c>
      <c r="C231" s="311">
        <f t="shared" si="26"/>
        <v>0</v>
      </c>
      <c r="D231" s="237"/>
      <c r="E231" s="60"/>
      <c r="F231" s="145">
        <f t="shared" si="30"/>
        <v>0</v>
      </c>
      <c r="G231" s="237"/>
      <c r="H231" s="238"/>
      <c r="I231" s="110">
        <f t="shared" si="31"/>
        <v>0</v>
      </c>
      <c r="J231" s="237"/>
      <c r="K231" s="238"/>
      <c r="L231" s="110">
        <f t="shared" si="32"/>
        <v>0</v>
      </c>
      <c r="M231" s="121"/>
      <c r="N231" s="60"/>
      <c r="O231" s="110">
        <f t="shared" si="33"/>
        <v>0</v>
      </c>
      <c r="P231" s="213"/>
    </row>
    <row r="232" spans="1:16" ht="24" hidden="1" x14ac:dyDescent="0.25">
      <c r="A232" s="105">
        <v>5270</v>
      </c>
      <c r="B232" s="78" t="s">
        <v>225</v>
      </c>
      <c r="C232" s="293">
        <f t="shared" si="26"/>
        <v>0</v>
      </c>
      <c r="D232" s="289"/>
      <c r="E232" s="111"/>
      <c r="F232" s="286">
        <f t="shared" si="30"/>
        <v>0</v>
      </c>
      <c r="G232" s="289"/>
      <c r="H232" s="290"/>
      <c r="I232" s="107">
        <f t="shared" si="31"/>
        <v>0</v>
      </c>
      <c r="J232" s="289"/>
      <c r="K232" s="290"/>
      <c r="L232" s="107">
        <f t="shared" si="32"/>
        <v>0</v>
      </c>
      <c r="M232" s="181"/>
      <c r="N232" s="111"/>
      <c r="O232" s="107">
        <f t="shared" si="33"/>
        <v>0</v>
      </c>
      <c r="P232" s="265"/>
    </row>
    <row r="233" spans="1:16" hidden="1" x14ac:dyDescent="0.25">
      <c r="A233" s="99">
        <v>6000</v>
      </c>
      <c r="B233" s="99" t="s">
        <v>226</v>
      </c>
      <c r="C233" s="385">
        <f t="shared" si="26"/>
        <v>0</v>
      </c>
      <c r="D233" s="280">
        <f>D234+D254+D261</f>
        <v>0</v>
      </c>
      <c r="E233" s="101">
        <f>E234+E254+E261</f>
        <v>0</v>
      </c>
      <c r="F233" s="281">
        <f t="shared" si="30"/>
        <v>0</v>
      </c>
      <c r="G233" s="280">
        <f>G234+G254+G261</f>
        <v>0</v>
      </c>
      <c r="H233" s="282">
        <f>H234+H254+H261</f>
        <v>0</v>
      </c>
      <c r="I233" s="102">
        <f t="shared" si="31"/>
        <v>0</v>
      </c>
      <c r="J233" s="280">
        <f>J234+J254+J261</f>
        <v>0</v>
      </c>
      <c r="K233" s="282">
        <f>K234+K254+K261</f>
        <v>0</v>
      </c>
      <c r="L233" s="102">
        <f t="shared" si="32"/>
        <v>0</v>
      </c>
      <c r="M233" s="133">
        <f>M234+M254+M261</f>
        <v>0</v>
      </c>
      <c r="N233" s="101">
        <f>N234+N254+N261</f>
        <v>0</v>
      </c>
      <c r="O233" s="102">
        <f t="shared" si="33"/>
        <v>0</v>
      </c>
      <c r="P233" s="366"/>
    </row>
    <row r="234" spans="1:16" hidden="1" x14ac:dyDescent="0.25">
      <c r="A234" s="70">
        <v>6200</v>
      </c>
      <c r="B234" s="118" t="s">
        <v>227</v>
      </c>
      <c r="C234" s="387">
        <f>F234+I234+L234+O234</f>
        <v>0</v>
      </c>
      <c r="D234" s="304">
        <f>SUM(D235,D236,D238,D241,D247,D248,D249)</f>
        <v>0</v>
      </c>
      <c r="E234" s="126">
        <f>SUM(E235,E236,E238,E241,E247,E248,E249)</f>
        <v>0</v>
      </c>
      <c r="F234" s="305">
        <f>D234+E234</f>
        <v>0</v>
      </c>
      <c r="G234" s="304">
        <f>SUM(G235,G236,G238,G241,G247,G248,G249)</f>
        <v>0</v>
      </c>
      <c r="H234" s="306">
        <f>SUM(H235,H236,H238,H241,H247,H248,H249)</f>
        <v>0</v>
      </c>
      <c r="I234" s="284">
        <f t="shared" si="31"/>
        <v>0</v>
      </c>
      <c r="J234" s="304">
        <f>SUM(J235,J236,J238,J241,J247,J248,J249)</f>
        <v>0</v>
      </c>
      <c r="K234" s="306">
        <f>SUM(K235,K236,K238,K241,K247,K248,K249)</f>
        <v>0</v>
      </c>
      <c r="L234" s="284">
        <f t="shared" si="32"/>
        <v>0</v>
      </c>
      <c r="M234" s="134">
        <f>SUM(M235,M236,M238,M241,M247,M248,M249)</f>
        <v>0</v>
      </c>
      <c r="N234" s="126">
        <f>SUM(N235,N236,N238,N241,N247,N248,N249)</f>
        <v>0</v>
      </c>
      <c r="O234" s="284">
        <f t="shared" si="33"/>
        <v>0</v>
      </c>
      <c r="P234" s="285"/>
    </row>
    <row r="235" spans="1:16" ht="24" hidden="1" x14ac:dyDescent="0.25">
      <c r="A235" s="164">
        <v>6220</v>
      </c>
      <c r="B235" s="52" t="s">
        <v>228</v>
      </c>
      <c r="C235" s="376">
        <f t="shared" si="26"/>
        <v>0</v>
      </c>
      <c r="D235" s="231"/>
      <c r="E235" s="55"/>
      <c r="F235" s="287">
        <f t="shared" si="30"/>
        <v>0</v>
      </c>
      <c r="G235" s="231"/>
      <c r="H235" s="232"/>
      <c r="I235" s="114">
        <f t="shared" si="31"/>
        <v>0</v>
      </c>
      <c r="J235" s="231"/>
      <c r="K235" s="232"/>
      <c r="L235" s="114">
        <f t="shared" si="32"/>
        <v>0</v>
      </c>
      <c r="M235" s="179"/>
      <c r="N235" s="55"/>
      <c r="O235" s="114">
        <f t="shared" si="33"/>
        <v>0</v>
      </c>
      <c r="P235" s="208"/>
    </row>
    <row r="236" spans="1:16" hidden="1" x14ac:dyDescent="0.25">
      <c r="A236" s="108">
        <v>6230</v>
      </c>
      <c r="B236" s="57" t="s">
        <v>229</v>
      </c>
      <c r="C236" s="311">
        <f t="shared" si="26"/>
        <v>0</v>
      </c>
      <c r="D236" s="288">
        <f>SUM(D237)</f>
        <v>0</v>
      </c>
      <c r="E236" s="115">
        <f>SUM(E237)</f>
        <v>0</v>
      </c>
      <c r="F236" s="145">
        <f t="shared" si="30"/>
        <v>0</v>
      </c>
      <c r="G236" s="288">
        <f>SUM(G237)</f>
        <v>0</v>
      </c>
      <c r="H236" s="115">
        <f>SUM(H237)</f>
        <v>0</v>
      </c>
      <c r="I236" s="110">
        <f t="shared" si="31"/>
        <v>0</v>
      </c>
      <c r="J236" s="288">
        <f>SUM(J237)</f>
        <v>0</v>
      </c>
      <c r="K236" s="115">
        <f>SUM(K237)</f>
        <v>0</v>
      </c>
      <c r="L236" s="110">
        <f t="shared" si="32"/>
        <v>0</v>
      </c>
      <c r="M236" s="288">
        <f>SUM(M237)</f>
        <v>0</v>
      </c>
      <c r="N236" s="115">
        <f>SUM(N237)</f>
        <v>0</v>
      </c>
      <c r="O236" s="110">
        <f t="shared" si="33"/>
        <v>0</v>
      </c>
      <c r="P236" s="213"/>
    </row>
    <row r="237" spans="1:16" ht="24" hidden="1" x14ac:dyDescent="0.25">
      <c r="A237" s="36">
        <v>6239</v>
      </c>
      <c r="B237" s="52" t="s">
        <v>230</v>
      </c>
      <c r="C237" s="311">
        <f t="shared" si="26"/>
        <v>0</v>
      </c>
      <c r="D237" s="237"/>
      <c r="E237" s="60"/>
      <c r="F237" s="145">
        <f t="shared" si="30"/>
        <v>0</v>
      </c>
      <c r="G237" s="237"/>
      <c r="H237" s="238"/>
      <c r="I237" s="110">
        <f t="shared" si="31"/>
        <v>0</v>
      </c>
      <c r="J237" s="237"/>
      <c r="K237" s="238"/>
      <c r="L237" s="110">
        <f t="shared" si="32"/>
        <v>0</v>
      </c>
      <c r="M237" s="121"/>
      <c r="N237" s="60"/>
      <c r="O237" s="110">
        <f t="shared" si="33"/>
        <v>0</v>
      </c>
      <c r="P237" s="213"/>
    </row>
    <row r="238" spans="1:16" ht="24" hidden="1" x14ac:dyDescent="0.25">
      <c r="A238" s="108">
        <v>6240</v>
      </c>
      <c r="B238" s="57" t="s">
        <v>231</v>
      </c>
      <c r="C238" s="311">
        <f t="shared" si="26"/>
        <v>0</v>
      </c>
      <c r="D238" s="288">
        <f>SUM(D239:D240)</f>
        <v>0</v>
      </c>
      <c r="E238" s="109">
        <f>SUM(E239:E240)</f>
        <v>0</v>
      </c>
      <c r="F238" s="145">
        <f t="shared" si="30"/>
        <v>0</v>
      </c>
      <c r="G238" s="288">
        <f>SUM(G239:G240)</f>
        <v>0</v>
      </c>
      <c r="H238" s="115">
        <f>SUM(H239:H240)</f>
        <v>0</v>
      </c>
      <c r="I238" s="110">
        <f t="shared" si="31"/>
        <v>0</v>
      </c>
      <c r="J238" s="288">
        <f>SUM(J239:J240)</f>
        <v>0</v>
      </c>
      <c r="K238" s="115">
        <f>SUM(K239:K240)</f>
        <v>0</v>
      </c>
      <c r="L238" s="110">
        <f t="shared" si="32"/>
        <v>0</v>
      </c>
      <c r="M238" s="131">
        <f>SUM(M239:M240)</f>
        <v>0</v>
      </c>
      <c r="N238" s="109">
        <f>SUM(N239:N240)</f>
        <v>0</v>
      </c>
      <c r="O238" s="110">
        <f t="shared" si="33"/>
        <v>0</v>
      </c>
      <c r="P238" s="213"/>
    </row>
    <row r="239" spans="1:16" hidden="1" x14ac:dyDescent="0.25">
      <c r="A239" s="36">
        <v>6241</v>
      </c>
      <c r="B239" s="57" t="s">
        <v>232</v>
      </c>
      <c r="C239" s="311">
        <f t="shared" si="26"/>
        <v>0</v>
      </c>
      <c r="D239" s="237"/>
      <c r="E239" s="60"/>
      <c r="F239" s="145">
        <f t="shared" si="30"/>
        <v>0</v>
      </c>
      <c r="G239" s="237"/>
      <c r="H239" s="238"/>
      <c r="I239" s="110">
        <f t="shared" si="31"/>
        <v>0</v>
      </c>
      <c r="J239" s="237"/>
      <c r="K239" s="238"/>
      <c r="L239" s="110">
        <f t="shared" si="32"/>
        <v>0</v>
      </c>
      <c r="M239" s="121"/>
      <c r="N239" s="60"/>
      <c r="O239" s="110">
        <f t="shared" si="33"/>
        <v>0</v>
      </c>
      <c r="P239" s="213"/>
    </row>
    <row r="240" spans="1:16" hidden="1" x14ac:dyDescent="0.25">
      <c r="A240" s="36">
        <v>6242</v>
      </c>
      <c r="B240" s="57" t="s">
        <v>233</v>
      </c>
      <c r="C240" s="311">
        <f t="shared" si="26"/>
        <v>0</v>
      </c>
      <c r="D240" s="237"/>
      <c r="E240" s="60"/>
      <c r="F240" s="145">
        <f t="shared" si="30"/>
        <v>0</v>
      </c>
      <c r="G240" s="237"/>
      <c r="H240" s="238"/>
      <c r="I240" s="110">
        <f t="shared" si="31"/>
        <v>0</v>
      </c>
      <c r="J240" s="237"/>
      <c r="K240" s="238"/>
      <c r="L240" s="110">
        <f t="shared" si="32"/>
        <v>0</v>
      </c>
      <c r="M240" s="121"/>
      <c r="N240" s="60"/>
      <c r="O240" s="110">
        <f t="shared" si="33"/>
        <v>0</v>
      </c>
      <c r="P240" s="213"/>
    </row>
    <row r="241" spans="1:16" ht="24" hidden="1" x14ac:dyDescent="0.25">
      <c r="A241" s="108">
        <v>6250</v>
      </c>
      <c r="B241" s="57" t="s">
        <v>234</v>
      </c>
      <c r="C241" s="311">
        <f t="shared" si="26"/>
        <v>0</v>
      </c>
      <c r="D241" s="288">
        <f>SUM(D242:D246)</f>
        <v>0</v>
      </c>
      <c r="E241" s="109">
        <f>SUM(E242:E246)</f>
        <v>0</v>
      </c>
      <c r="F241" s="145">
        <f t="shared" si="30"/>
        <v>0</v>
      </c>
      <c r="G241" s="288">
        <f>SUM(G242:G246)</f>
        <v>0</v>
      </c>
      <c r="H241" s="115">
        <f>SUM(H242:H246)</f>
        <v>0</v>
      </c>
      <c r="I241" s="110">
        <f t="shared" si="31"/>
        <v>0</v>
      </c>
      <c r="J241" s="288">
        <f>SUM(J242:J246)</f>
        <v>0</v>
      </c>
      <c r="K241" s="115">
        <f>SUM(K242:K246)</f>
        <v>0</v>
      </c>
      <c r="L241" s="110">
        <f t="shared" si="32"/>
        <v>0</v>
      </c>
      <c r="M241" s="131">
        <f>SUM(M242:M246)</f>
        <v>0</v>
      </c>
      <c r="N241" s="109">
        <f>SUM(N242:N246)</f>
        <v>0</v>
      </c>
      <c r="O241" s="110">
        <f t="shared" si="33"/>
        <v>0</v>
      </c>
      <c r="P241" s="213"/>
    </row>
    <row r="242" spans="1:16" hidden="1" x14ac:dyDescent="0.25">
      <c r="A242" s="36">
        <v>6252</v>
      </c>
      <c r="B242" s="57" t="s">
        <v>235</v>
      </c>
      <c r="C242" s="311">
        <f t="shared" si="26"/>
        <v>0</v>
      </c>
      <c r="D242" s="237"/>
      <c r="E242" s="60"/>
      <c r="F242" s="145">
        <f t="shared" si="30"/>
        <v>0</v>
      </c>
      <c r="G242" s="237"/>
      <c r="H242" s="238"/>
      <c r="I242" s="110">
        <f t="shared" si="31"/>
        <v>0</v>
      </c>
      <c r="J242" s="237"/>
      <c r="K242" s="238"/>
      <c r="L242" s="110">
        <f t="shared" si="32"/>
        <v>0</v>
      </c>
      <c r="M242" s="121"/>
      <c r="N242" s="60"/>
      <c r="O242" s="110">
        <f t="shared" si="33"/>
        <v>0</v>
      </c>
      <c r="P242" s="213"/>
    </row>
    <row r="243" spans="1:16" hidden="1" x14ac:dyDescent="0.25">
      <c r="A243" s="36">
        <v>6253</v>
      </c>
      <c r="B243" s="57" t="s">
        <v>236</v>
      </c>
      <c r="C243" s="311">
        <f t="shared" si="26"/>
        <v>0</v>
      </c>
      <c r="D243" s="237"/>
      <c r="E243" s="60"/>
      <c r="F243" s="145">
        <f t="shared" si="30"/>
        <v>0</v>
      </c>
      <c r="G243" s="237"/>
      <c r="H243" s="238"/>
      <c r="I243" s="110">
        <f t="shared" si="31"/>
        <v>0</v>
      </c>
      <c r="J243" s="237"/>
      <c r="K243" s="238"/>
      <c r="L243" s="110">
        <f t="shared" si="32"/>
        <v>0</v>
      </c>
      <c r="M243" s="121"/>
      <c r="N243" s="60"/>
      <c r="O243" s="110">
        <f t="shared" si="33"/>
        <v>0</v>
      </c>
      <c r="P243" s="213"/>
    </row>
    <row r="244" spans="1:16" ht="24" hidden="1" x14ac:dyDescent="0.25">
      <c r="A244" s="36">
        <v>6254</v>
      </c>
      <c r="B244" s="57" t="s">
        <v>237</v>
      </c>
      <c r="C244" s="311">
        <f t="shared" si="26"/>
        <v>0</v>
      </c>
      <c r="D244" s="237"/>
      <c r="E244" s="60"/>
      <c r="F244" s="145">
        <f t="shared" si="30"/>
        <v>0</v>
      </c>
      <c r="G244" s="237"/>
      <c r="H244" s="238"/>
      <c r="I244" s="110">
        <f t="shared" si="31"/>
        <v>0</v>
      </c>
      <c r="J244" s="237"/>
      <c r="K244" s="238"/>
      <c r="L244" s="110">
        <f t="shared" si="32"/>
        <v>0</v>
      </c>
      <c r="M244" s="121"/>
      <c r="N244" s="60"/>
      <c r="O244" s="110">
        <f t="shared" si="33"/>
        <v>0</v>
      </c>
      <c r="P244" s="213"/>
    </row>
    <row r="245" spans="1:16" ht="24" hidden="1" x14ac:dyDescent="0.25">
      <c r="A245" s="36">
        <v>6255</v>
      </c>
      <c r="B245" s="57" t="s">
        <v>238</v>
      </c>
      <c r="C245" s="311">
        <f t="shared" si="26"/>
        <v>0</v>
      </c>
      <c r="D245" s="237"/>
      <c r="E245" s="60"/>
      <c r="F245" s="145">
        <f t="shared" si="30"/>
        <v>0</v>
      </c>
      <c r="G245" s="237"/>
      <c r="H245" s="238"/>
      <c r="I245" s="110">
        <f t="shared" si="31"/>
        <v>0</v>
      </c>
      <c r="J245" s="237"/>
      <c r="K245" s="238"/>
      <c r="L245" s="110">
        <f t="shared" si="32"/>
        <v>0</v>
      </c>
      <c r="M245" s="121"/>
      <c r="N245" s="60"/>
      <c r="O245" s="110">
        <f t="shared" si="33"/>
        <v>0</v>
      </c>
      <c r="P245" s="213"/>
    </row>
    <row r="246" spans="1:16" hidden="1" x14ac:dyDescent="0.25">
      <c r="A246" s="36">
        <v>6259</v>
      </c>
      <c r="B246" s="57" t="s">
        <v>239</v>
      </c>
      <c r="C246" s="311">
        <f t="shared" si="26"/>
        <v>0</v>
      </c>
      <c r="D246" s="237"/>
      <c r="E246" s="60"/>
      <c r="F246" s="145">
        <f t="shared" si="30"/>
        <v>0</v>
      </c>
      <c r="G246" s="237"/>
      <c r="H246" s="238"/>
      <c r="I246" s="110">
        <f t="shared" si="31"/>
        <v>0</v>
      </c>
      <c r="J246" s="237"/>
      <c r="K246" s="238"/>
      <c r="L246" s="110">
        <f t="shared" si="32"/>
        <v>0</v>
      </c>
      <c r="M246" s="121"/>
      <c r="N246" s="60"/>
      <c r="O246" s="110">
        <f t="shared" si="33"/>
        <v>0</v>
      </c>
      <c r="P246" s="213"/>
    </row>
    <row r="247" spans="1:16" ht="24" hidden="1" x14ac:dyDescent="0.25">
      <c r="A247" s="108">
        <v>6260</v>
      </c>
      <c r="B247" s="57" t="s">
        <v>240</v>
      </c>
      <c r="C247" s="311">
        <f t="shared" si="26"/>
        <v>0</v>
      </c>
      <c r="D247" s="237"/>
      <c r="E247" s="60"/>
      <c r="F247" s="145">
        <f t="shared" ref="F247:F276" si="37">D247+E247</f>
        <v>0</v>
      </c>
      <c r="G247" s="237"/>
      <c r="H247" s="238"/>
      <c r="I247" s="110">
        <f t="shared" ref="I247:I276" si="38">G247+H247</f>
        <v>0</v>
      </c>
      <c r="J247" s="237"/>
      <c r="K247" s="238"/>
      <c r="L247" s="110">
        <f t="shared" ref="L247:L276" si="39">J247+K247</f>
        <v>0</v>
      </c>
      <c r="M247" s="121"/>
      <c r="N247" s="60"/>
      <c r="O247" s="110">
        <f t="shared" ref="O247:O276" si="40">M247+N247</f>
        <v>0</v>
      </c>
      <c r="P247" s="213"/>
    </row>
    <row r="248" spans="1:16" hidden="1" x14ac:dyDescent="0.25">
      <c r="A248" s="108">
        <v>6270</v>
      </c>
      <c r="B248" s="57" t="s">
        <v>241</v>
      </c>
      <c r="C248" s="311">
        <f t="shared" si="26"/>
        <v>0</v>
      </c>
      <c r="D248" s="237"/>
      <c r="E248" s="60"/>
      <c r="F248" s="145">
        <f t="shared" si="37"/>
        <v>0</v>
      </c>
      <c r="G248" s="237"/>
      <c r="H248" s="238"/>
      <c r="I248" s="110">
        <f t="shared" si="38"/>
        <v>0</v>
      </c>
      <c r="J248" s="237"/>
      <c r="K248" s="238"/>
      <c r="L248" s="110">
        <f t="shared" si="39"/>
        <v>0</v>
      </c>
      <c r="M248" s="121"/>
      <c r="N248" s="60"/>
      <c r="O248" s="110">
        <f t="shared" si="40"/>
        <v>0</v>
      </c>
      <c r="P248" s="213"/>
    </row>
    <row r="249" spans="1:16" ht="24" hidden="1" x14ac:dyDescent="0.25">
      <c r="A249" s="164">
        <v>6290</v>
      </c>
      <c r="B249" s="52" t="s">
        <v>242</v>
      </c>
      <c r="C249" s="311">
        <f t="shared" si="26"/>
        <v>0</v>
      </c>
      <c r="D249" s="291">
        <f>SUM(D250:D253)</f>
        <v>0</v>
      </c>
      <c r="E249" s="113">
        <f>SUM(E250:E253)</f>
        <v>0</v>
      </c>
      <c r="F249" s="287">
        <f t="shared" si="37"/>
        <v>0</v>
      </c>
      <c r="G249" s="291">
        <f>SUM(G250:G253)</f>
        <v>0</v>
      </c>
      <c r="H249" s="292">
        <f t="shared" ref="H249" si="41">SUM(H250:H253)</f>
        <v>0</v>
      </c>
      <c r="I249" s="114">
        <f t="shared" si="38"/>
        <v>0</v>
      </c>
      <c r="J249" s="291">
        <f>SUM(J250:J253)</f>
        <v>0</v>
      </c>
      <c r="K249" s="292">
        <f t="shared" ref="K249" si="42">SUM(K250:K253)</f>
        <v>0</v>
      </c>
      <c r="L249" s="114">
        <f t="shared" si="39"/>
        <v>0</v>
      </c>
      <c r="M249" s="138">
        <f t="shared" ref="M249:N249" si="43">SUM(M250:M253)</f>
        <v>0</v>
      </c>
      <c r="N249" s="299">
        <f t="shared" si="43"/>
        <v>0</v>
      </c>
      <c r="O249" s="300">
        <f t="shared" si="40"/>
        <v>0</v>
      </c>
      <c r="P249" s="301"/>
    </row>
    <row r="250" spans="1:16" hidden="1" x14ac:dyDescent="0.25">
      <c r="A250" s="36">
        <v>6291</v>
      </c>
      <c r="B250" s="57" t="s">
        <v>243</v>
      </c>
      <c r="C250" s="311">
        <f t="shared" si="26"/>
        <v>0</v>
      </c>
      <c r="D250" s="237"/>
      <c r="E250" s="60"/>
      <c r="F250" s="145">
        <f t="shared" si="37"/>
        <v>0</v>
      </c>
      <c r="G250" s="237"/>
      <c r="H250" s="238"/>
      <c r="I250" s="110">
        <f t="shared" si="38"/>
        <v>0</v>
      </c>
      <c r="J250" s="237"/>
      <c r="K250" s="238"/>
      <c r="L250" s="110">
        <f t="shared" si="39"/>
        <v>0</v>
      </c>
      <c r="M250" s="121"/>
      <c r="N250" s="60"/>
      <c r="O250" s="110">
        <f t="shared" si="40"/>
        <v>0</v>
      </c>
      <c r="P250" s="213"/>
    </row>
    <row r="251" spans="1:16" hidden="1" x14ac:dyDescent="0.25">
      <c r="A251" s="36">
        <v>6292</v>
      </c>
      <c r="B251" s="57" t="s">
        <v>244</v>
      </c>
      <c r="C251" s="311">
        <f t="shared" si="26"/>
        <v>0</v>
      </c>
      <c r="D251" s="237"/>
      <c r="E251" s="60"/>
      <c r="F251" s="145">
        <f t="shared" si="37"/>
        <v>0</v>
      </c>
      <c r="G251" s="237"/>
      <c r="H251" s="238"/>
      <c r="I251" s="110">
        <f t="shared" si="38"/>
        <v>0</v>
      </c>
      <c r="J251" s="237"/>
      <c r="K251" s="238"/>
      <c r="L251" s="110">
        <f t="shared" si="39"/>
        <v>0</v>
      </c>
      <c r="M251" s="121"/>
      <c r="N251" s="60"/>
      <c r="O251" s="110">
        <f t="shared" si="40"/>
        <v>0</v>
      </c>
      <c r="P251" s="213"/>
    </row>
    <row r="252" spans="1:16" ht="72" hidden="1" x14ac:dyDescent="0.25">
      <c r="A252" s="36">
        <v>6296</v>
      </c>
      <c r="B252" s="57" t="s">
        <v>245</v>
      </c>
      <c r="C252" s="311">
        <f t="shared" si="26"/>
        <v>0</v>
      </c>
      <c r="D252" s="237"/>
      <c r="E252" s="60"/>
      <c r="F252" s="145">
        <f t="shared" si="37"/>
        <v>0</v>
      </c>
      <c r="G252" s="237"/>
      <c r="H252" s="238"/>
      <c r="I252" s="110">
        <f t="shared" si="38"/>
        <v>0</v>
      </c>
      <c r="J252" s="237"/>
      <c r="K252" s="238"/>
      <c r="L252" s="110">
        <f t="shared" si="39"/>
        <v>0</v>
      </c>
      <c r="M252" s="121"/>
      <c r="N252" s="60"/>
      <c r="O252" s="110">
        <f t="shared" si="40"/>
        <v>0</v>
      </c>
      <c r="P252" s="213"/>
    </row>
    <row r="253" spans="1:16" ht="36" hidden="1" x14ac:dyDescent="0.25">
      <c r="A253" s="36">
        <v>6299</v>
      </c>
      <c r="B253" s="57" t="s">
        <v>246</v>
      </c>
      <c r="C253" s="311">
        <f t="shared" si="26"/>
        <v>0</v>
      </c>
      <c r="D253" s="237"/>
      <c r="E253" s="60"/>
      <c r="F253" s="145">
        <f t="shared" si="37"/>
        <v>0</v>
      </c>
      <c r="G253" s="237"/>
      <c r="H253" s="238"/>
      <c r="I253" s="110">
        <f t="shared" si="38"/>
        <v>0</v>
      </c>
      <c r="J253" s="237"/>
      <c r="K253" s="238"/>
      <c r="L253" s="110">
        <f t="shared" si="39"/>
        <v>0</v>
      </c>
      <c r="M253" s="121"/>
      <c r="N253" s="60"/>
      <c r="O253" s="110">
        <f t="shared" si="40"/>
        <v>0</v>
      </c>
      <c r="P253" s="213"/>
    </row>
    <row r="254" spans="1:16" hidden="1" x14ac:dyDescent="0.25">
      <c r="A254" s="44">
        <v>6300</v>
      </c>
      <c r="B254" s="103" t="s">
        <v>247</v>
      </c>
      <c r="C254" s="375">
        <f t="shared" si="26"/>
        <v>0</v>
      </c>
      <c r="D254" s="227">
        <f>SUM(D255,D259,D260)</f>
        <v>0</v>
      </c>
      <c r="E254" s="50">
        <f>SUM(E255,E259,E260)</f>
        <v>0</v>
      </c>
      <c r="F254" s="283">
        <f t="shared" si="37"/>
        <v>0</v>
      </c>
      <c r="G254" s="227">
        <f>SUM(G255,G259,G260)</f>
        <v>0</v>
      </c>
      <c r="H254" s="104">
        <f t="shared" ref="H254" si="44">SUM(H255,H259,H260)</f>
        <v>0</v>
      </c>
      <c r="I254" s="112">
        <f t="shared" si="38"/>
        <v>0</v>
      </c>
      <c r="J254" s="227">
        <f>SUM(J255,J259,J260)</f>
        <v>0</v>
      </c>
      <c r="K254" s="104">
        <f t="shared" ref="K254" si="45">SUM(K255,K259,K260)</f>
        <v>0</v>
      </c>
      <c r="L254" s="112">
        <f t="shared" si="39"/>
        <v>0</v>
      </c>
      <c r="M254" s="173">
        <f t="shared" ref="M254:N254" si="46">SUM(M255,M259,M260)</f>
        <v>0</v>
      </c>
      <c r="N254" s="158">
        <f t="shared" si="46"/>
        <v>0</v>
      </c>
      <c r="O254" s="159">
        <f t="shared" si="40"/>
        <v>0</v>
      </c>
      <c r="P254" s="294"/>
    </row>
    <row r="255" spans="1:16" ht="24" hidden="1" x14ac:dyDescent="0.25">
      <c r="A255" s="164">
        <v>6320</v>
      </c>
      <c r="B255" s="52" t="s">
        <v>248</v>
      </c>
      <c r="C255" s="386">
        <f t="shared" si="26"/>
        <v>0</v>
      </c>
      <c r="D255" s="291">
        <f>SUM(D256:D258)</f>
        <v>0</v>
      </c>
      <c r="E255" s="113">
        <f>SUM(E256:E258)</f>
        <v>0</v>
      </c>
      <c r="F255" s="287">
        <f t="shared" si="37"/>
        <v>0</v>
      </c>
      <c r="G255" s="291">
        <f>SUM(G256:G258)</f>
        <v>0</v>
      </c>
      <c r="H255" s="292">
        <f t="shared" ref="H255" si="47">SUM(H256:H258)</f>
        <v>0</v>
      </c>
      <c r="I255" s="114">
        <f t="shared" si="38"/>
        <v>0</v>
      </c>
      <c r="J255" s="291">
        <f>SUM(J256:J258)</f>
        <v>0</v>
      </c>
      <c r="K255" s="292">
        <f t="shared" ref="K255" si="48">SUM(K256:K258)</f>
        <v>0</v>
      </c>
      <c r="L255" s="114">
        <f t="shared" si="39"/>
        <v>0</v>
      </c>
      <c r="M255" s="135">
        <f t="shared" ref="M255:N255" si="49">SUM(M256:M258)</f>
        <v>0</v>
      </c>
      <c r="N255" s="113">
        <f t="shared" si="49"/>
        <v>0</v>
      </c>
      <c r="O255" s="114">
        <f t="shared" si="40"/>
        <v>0</v>
      </c>
      <c r="P255" s="208"/>
    </row>
    <row r="256" spans="1:16" hidden="1" x14ac:dyDescent="0.25">
      <c r="A256" s="36">
        <v>6322</v>
      </c>
      <c r="B256" s="57" t="s">
        <v>249</v>
      </c>
      <c r="C256" s="311">
        <f t="shared" si="26"/>
        <v>0</v>
      </c>
      <c r="D256" s="237"/>
      <c r="E256" s="60"/>
      <c r="F256" s="145">
        <f t="shared" si="37"/>
        <v>0</v>
      </c>
      <c r="G256" s="237"/>
      <c r="H256" s="238"/>
      <c r="I256" s="110">
        <f t="shared" si="38"/>
        <v>0</v>
      </c>
      <c r="J256" s="237"/>
      <c r="K256" s="238"/>
      <c r="L256" s="110">
        <f t="shared" si="39"/>
        <v>0</v>
      </c>
      <c r="M256" s="121"/>
      <c r="N256" s="60"/>
      <c r="O256" s="110">
        <f t="shared" si="40"/>
        <v>0</v>
      </c>
      <c r="P256" s="213"/>
    </row>
    <row r="257" spans="1:16" ht="24" hidden="1" x14ac:dyDescent="0.25">
      <c r="A257" s="36">
        <v>6323</v>
      </c>
      <c r="B257" s="57" t="s">
        <v>250</v>
      </c>
      <c r="C257" s="311">
        <f t="shared" si="26"/>
        <v>0</v>
      </c>
      <c r="D257" s="237"/>
      <c r="E257" s="60"/>
      <c r="F257" s="145">
        <f t="shared" si="37"/>
        <v>0</v>
      </c>
      <c r="G257" s="237"/>
      <c r="H257" s="238"/>
      <c r="I257" s="110">
        <f t="shared" si="38"/>
        <v>0</v>
      </c>
      <c r="J257" s="237"/>
      <c r="K257" s="238"/>
      <c r="L257" s="110">
        <f t="shared" si="39"/>
        <v>0</v>
      </c>
      <c r="M257" s="121"/>
      <c r="N257" s="60"/>
      <c r="O257" s="110">
        <f t="shared" si="40"/>
        <v>0</v>
      </c>
      <c r="P257" s="213"/>
    </row>
    <row r="258" spans="1:16" ht="24" hidden="1" x14ac:dyDescent="0.25">
      <c r="A258" s="32">
        <v>6324</v>
      </c>
      <c r="B258" s="52" t="s">
        <v>308</v>
      </c>
      <c r="C258" s="311">
        <f t="shared" si="26"/>
        <v>0</v>
      </c>
      <c r="D258" s="231"/>
      <c r="E258" s="55"/>
      <c r="F258" s="287">
        <f t="shared" si="37"/>
        <v>0</v>
      </c>
      <c r="G258" s="231"/>
      <c r="H258" s="232"/>
      <c r="I258" s="114">
        <f t="shared" si="38"/>
        <v>0</v>
      </c>
      <c r="J258" s="231"/>
      <c r="K258" s="232"/>
      <c r="L258" s="114">
        <f t="shared" si="39"/>
        <v>0</v>
      </c>
      <c r="M258" s="179"/>
      <c r="N258" s="55"/>
      <c r="O258" s="114">
        <f t="shared" si="40"/>
        <v>0</v>
      </c>
      <c r="P258" s="208"/>
    </row>
    <row r="259" spans="1:16" ht="24" hidden="1" x14ac:dyDescent="0.25">
      <c r="A259" s="141">
        <v>6330</v>
      </c>
      <c r="B259" s="142" t="s">
        <v>251</v>
      </c>
      <c r="C259" s="311">
        <f t="shared" ref="C259:C276" si="50">F259+I259+L259+O259</f>
        <v>0</v>
      </c>
      <c r="D259" s="302"/>
      <c r="E259" s="123"/>
      <c r="F259" s="139">
        <f t="shared" si="37"/>
        <v>0</v>
      </c>
      <c r="G259" s="302"/>
      <c r="H259" s="303"/>
      <c r="I259" s="300">
        <f t="shared" si="38"/>
        <v>0</v>
      </c>
      <c r="J259" s="302"/>
      <c r="K259" s="303"/>
      <c r="L259" s="300">
        <f t="shared" si="39"/>
        <v>0</v>
      </c>
      <c r="M259" s="124"/>
      <c r="N259" s="123"/>
      <c r="O259" s="300">
        <f t="shared" si="40"/>
        <v>0</v>
      </c>
      <c r="P259" s="301"/>
    </row>
    <row r="260" spans="1:16" hidden="1" x14ac:dyDescent="0.25">
      <c r="A260" s="108">
        <v>6360</v>
      </c>
      <c r="B260" s="57" t="s">
        <v>252</v>
      </c>
      <c r="C260" s="311">
        <f t="shared" si="50"/>
        <v>0</v>
      </c>
      <c r="D260" s="237"/>
      <c r="E260" s="60"/>
      <c r="F260" s="145">
        <f t="shared" si="37"/>
        <v>0</v>
      </c>
      <c r="G260" s="237"/>
      <c r="H260" s="238"/>
      <c r="I260" s="110">
        <f t="shared" si="38"/>
        <v>0</v>
      </c>
      <c r="J260" s="237"/>
      <c r="K260" s="238"/>
      <c r="L260" s="110">
        <f t="shared" si="39"/>
        <v>0</v>
      </c>
      <c r="M260" s="121"/>
      <c r="N260" s="60"/>
      <c r="O260" s="110">
        <f t="shared" si="40"/>
        <v>0</v>
      </c>
      <c r="P260" s="213"/>
    </row>
    <row r="261" spans="1:16" ht="36" hidden="1" x14ac:dyDescent="0.25">
      <c r="A261" s="44">
        <v>6400</v>
      </c>
      <c r="B261" s="103" t="s">
        <v>253</v>
      </c>
      <c r="C261" s="375">
        <f t="shared" si="50"/>
        <v>0</v>
      </c>
      <c r="D261" s="227">
        <f>SUM(D262,D266)</f>
        <v>0</v>
      </c>
      <c r="E261" s="50">
        <f>SUM(E262,E266)</f>
        <v>0</v>
      </c>
      <c r="F261" s="283">
        <f t="shared" si="37"/>
        <v>0</v>
      </c>
      <c r="G261" s="227">
        <f>SUM(G262,G266)</f>
        <v>0</v>
      </c>
      <c r="H261" s="104">
        <f t="shared" ref="H261" si="51">SUM(H262,H266)</f>
        <v>0</v>
      </c>
      <c r="I261" s="112">
        <f t="shared" si="38"/>
        <v>0</v>
      </c>
      <c r="J261" s="227">
        <f>SUM(J262,J266)</f>
        <v>0</v>
      </c>
      <c r="K261" s="104">
        <f t="shared" ref="K261" si="52">SUM(K262,K266)</f>
        <v>0</v>
      </c>
      <c r="L261" s="112">
        <f t="shared" si="39"/>
        <v>0</v>
      </c>
      <c r="M261" s="173">
        <f t="shared" ref="M261:N261" si="53">SUM(M262,M266)</f>
        <v>0</v>
      </c>
      <c r="N261" s="158">
        <f t="shared" si="53"/>
        <v>0</v>
      </c>
      <c r="O261" s="159">
        <f t="shared" si="40"/>
        <v>0</v>
      </c>
      <c r="P261" s="294"/>
    </row>
    <row r="262" spans="1:16" ht="24" hidden="1" x14ac:dyDescent="0.25">
      <c r="A262" s="164">
        <v>6410</v>
      </c>
      <c r="B262" s="52" t="s">
        <v>254</v>
      </c>
      <c r="C262" s="376">
        <f t="shared" si="50"/>
        <v>0</v>
      </c>
      <c r="D262" s="291">
        <f>SUM(D263:D265)</f>
        <v>0</v>
      </c>
      <c r="E262" s="113">
        <f>SUM(E263:E265)</f>
        <v>0</v>
      </c>
      <c r="F262" s="287">
        <f t="shared" si="37"/>
        <v>0</v>
      </c>
      <c r="G262" s="291">
        <f>SUM(G263:G265)</f>
        <v>0</v>
      </c>
      <c r="H262" s="292">
        <f t="shared" ref="H262" si="54">SUM(H263:H265)</f>
        <v>0</v>
      </c>
      <c r="I262" s="114">
        <f t="shared" si="38"/>
        <v>0</v>
      </c>
      <c r="J262" s="291">
        <f>SUM(J263:J265)</f>
        <v>0</v>
      </c>
      <c r="K262" s="292">
        <f t="shared" ref="K262" si="55">SUM(K263:K265)</f>
        <v>0</v>
      </c>
      <c r="L262" s="114">
        <f t="shared" si="39"/>
        <v>0</v>
      </c>
      <c r="M262" s="168">
        <f t="shared" ref="M262:N262" si="56">SUM(M263:M265)</f>
        <v>0</v>
      </c>
      <c r="N262" s="298">
        <f t="shared" si="56"/>
        <v>0</v>
      </c>
      <c r="O262" s="244">
        <f t="shared" si="40"/>
        <v>0</v>
      </c>
      <c r="P262" s="246"/>
    </row>
    <row r="263" spans="1:16" hidden="1" x14ac:dyDescent="0.25">
      <c r="A263" s="36">
        <v>6411</v>
      </c>
      <c r="B263" s="144" t="s">
        <v>255</v>
      </c>
      <c r="C263" s="311">
        <f t="shared" si="50"/>
        <v>0</v>
      </c>
      <c r="D263" s="237"/>
      <c r="E263" s="60"/>
      <c r="F263" s="145">
        <f t="shared" si="37"/>
        <v>0</v>
      </c>
      <c r="G263" s="237"/>
      <c r="H263" s="238"/>
      <c r="I263" s="110">
        <f t="shared" si="38"/>
        <v>0</v>
      </c>
      <c r="J263" s="237"/>
      <c r="K263" s="238"/>
      <c r="L263" s="110">
        <f t="shared" si="39"/>
        <v>0</v>
      </c>
      <c r="M263" s="121"/>
      <c r="N263" s="60"/>
      <c r="O263" s="110">
        <f t="shared" si="40"/>
        <v>0</v>
      </c>
      <c r="P263" s="213"/>
    </row>
    <row r="264" spans="1:16" ht="36" hidden="1" x14ac:dyDescent="0.25">
      <c r="A264" s="36">
        <v>6412</v>
      </c>
      <c r="B264" s="57" t="s">
        <v>256</v>
      </c>
      <c r="C264" s="311">
        <f t="shared" si="50"/>
        <v>0</v>
      </c>
      <c r="D264" s="237"/>
      <c r="E264" s="60"/>
      <c r="F264" s="145">
        <f t="shared" si="37"/>
        <v>0</v>
      </c>
      <c r="G264" s="237"/>
      <c r="H264" s="238"/>
      <c r="I264" s="110">
        <f t="shared" si="38"/>
        <v>0</v>
      </c>
      <c r="J264" s="237"/>
      <c r="K264" s="238"/>
      <c r="L264" s="110">
        <f t="shared" si="39"/>
        <v>0</v>
      </c>
      <c r="M264" s="121"/>
      <c r="N264" s="60"/>
      <c r="O264" s="110">
        <f t="shared" si="40"/>
        <v>0</v>
      </c>
      <c r="P264" s="213"/>
    </row>
    <row r="265" spans="1:16" ht="36" hidden="1" x14ac:dyDescent="0.25">
      <c r="A265" s="36">
        <v>6419</v>
      </c>
      <c r="B265" s="57" t="s">
        <v>257</v>
      </c>
      <c r="C265" s="311">
        <f t="shared" si="50"/>
        <v>0</v>
      </c>
      <c r="D265" s="237"/>
      <c r="E265" s="60"/>
      <c r="F265" s="145">
        <f t="shared" si="37"/>
        <v>0</v>
      </c>
      <c r="G265" s="237"/>
      <c r="H265" s="238"/>
      <c r="I265" s="110">
        <f t="shared" si="38"/>
        <v>0</v>
      </c>
      <c r="J265" s="237"/>
      <c r="K265" s="238"/>
      <c r="L265" s="110">
        <f t="shared" si="39"/>
        <v>0</v>
      </c>
      <c r="M265" s="121"/>
      <c r="N265" s="60"/>
      <c r="O265" s="110">
        <f t="shared" si="40"/>
        <v>0</v>
      </c>
      <c r="P265" s="213"/>
    </row>
    <row r="266" spans="1:16" ht="36" hidden="1" x14ac:dyDescent="0.25">
      <c r="A266" s="108">
        <v>6420</v>
      </c>
      <c r="B266" s="57" t="s">
        <v>258</v>
      </c>
      <c r="C266" s="311">
        <f t="shared" si="50"/>
        <v>0</v>
      </c>
      <c r="D266" s="288">
        <f>SUM(D267:D270)</f>
        <v>0</v>
      </c>
      <c r="E266" s="109">
        <f>SUM(E267:E270)</f>
        <v>0</v>
      </c>
      <c r="F266" s="145">
        <f t="shared" si="37"/>
        <v>0</v>
      </c>
      <c r="G266" s="288">
        <f>SUM(G267:G270)</f>
        <v>0</v>
      </c>
      <c r="H266" s="115">
        <f>SUM(H267:H270)</f>
        <v>0</v>
      </c>
      <c r="I266" s="110">
        <f t="shared" si="38"/>
        <v>0</v>
      </c>
      <c r="J266" s="288">
        <f>SUM(J267:J270)</f>
        <v>0</v>
      </c>
      <c r="K266" s="115">
        <f>SUM(K267:K270)</f>
        <v>0</v>
      </c>
      <c r="L266" s="110">
        <f t="shared" si="39"/>
        <v>0</v>
      </c>
      <c r="M266" s="131">
        <f>SUM(M267:M270)</f>
        <v>0</v>
      </c>
      <c r="N266" s="109">
        <f>SUM(N267:N270)</f>
        <v>0</v>
      </c>
      <c r="O266" s="110">
        <f t="shared" si="40"/>
        <v>0</v>
      </c>
      <c r="P266" s="213"/>
    </row>
    <row r="267" spans="1:16" hidden="1" x14ac:dyDescent="0.25">
      <c r="A267" s="36">
        <v>6421</v>
      </c>
      <c r="B267" s="57" t="s">
        <v>259</v>
      </c>
      <c r="C267" s="311">
        <f t="shared" si="50"/>
        <v>0</v>
      </c>
      <c r="D267" s="237"/>
      <c r="E267" s="60"/>
      <c r="F267" s="145">
        <f t="shared" si="37"/>
        <v>0</v>
      </c>
      <c r="G267" s="237"/>
      <c r="H267" s="238"/>
      <c r="I267" s="110">
        <f t="shared" si="38"/>
        <v>0</v>
      </c>
      <c r="J267" s="237"/>
      <c r="K267" s="238"/>
      <c r="L267" s="110">
        <f t="shared" si="39"/>
        <v>0</v>
      </c>
      <c r="M267" s="121"/>
      <c r="N267" s="60"/>
      <c r="O267" s="110">
        <f t="shared" si="40"/>
        <v>0</v>
      </c>
      <c r="P267" s="213"/>
    </row>
    <row r="268" spans="1:16" hidden="1" x14ac:dyDescent="0.25">
      <c r="A268" s="36">
        <v>6422</v>
      </c>
      <c r="B268" s="57" t="s">
        <v>260</v>
      </c>
      <c r="C268" s="311">
        <f t="shared" si="50"/>
        <v>0</v>
      </c>
      <c r="D268" s="237"/>
      <c r="E268" s="60"/>
      <c r="F268" s="145">
        <f t="shared" si="37"/>
        <v>0</v>
      </c>
      <c r="G268" s="237"/>
      <c r="H268" s="238"/>
      <c r="I268" s="110">
        <f t="shared" si="38"/>
        <v>0</v>
      </c>
      <c r="J268" s="237"/>
      <c r="K268" s="238"/>
      <c r="L268" s="110">
        <f t="shared" si="39"/>
        <v>0</v>
      </c>
      <c r="M268" s="121"/>
      <c r="N268" s="60"/>
      <c r="O268" s="110">
        <f t="shared" si="40"/>
        <v>0</v>
      </c>
      <c r="P268" s="213"/>
    </row>
    <row r="269" spans="1:16" ht="24" hidden="1" x14ac:dyDescent="0.25">
      <c r="A269" s="36">
        <v>6423</v>
      </c>
      <c r="B269" s="57" t="s">
        <v>261</v>
      </c>
      <c r="C269" s="311">
        <f t="shared" si="50"/>
        <v>0</v>
      </c>
      <c r="D269" s="237"/>
      <c r="E269" s="60"/>
      <c r="F269" s="145">
        <f t="shared" si="37"/>
        <v>0</v>
      </c>
      <c r="G269" s="237"/>
      <c r="H269" s="238"/>
      <c r="I269" s="110">
        <f t="shared" si="38"/>
        <v>0</v>
      </c>
      <c r="J269" s="237"/>
      <c r="K269" s="238"/>
      <c r="L269" s="110">
        <f t="shared" si="39"/>
        <v>0</v>
      </c>
      <c r="M269" s="121"/>
      <c r="N269" s="60"/>
      <c r="O269" s="110">
        <f t="shared" si="40"/>
        <v>0</v>
      </c>
      <c r="P269" s="213"/>
    </row>
    <row r="270" spans="1:16" ht="36" hidden="1" x14ac:dyDescent="0.25">
      <c r="A270" s="36">
        <v>6424</v>
      </c>
      <c r="B270" s="57" t="s">
        <v>262</v>
      </c>
      <c r="C270" s="311">
        <f t="shared" si="50"/>
        <v>0</v>
      </c>
      <c r="D270" s="237"/>
      <c r="E270" s="60"/>
      <c r="F270" s="145">
        <f t="shared" si="37"/>
        <v>0</v>
      </c>
      <c r="G270" s="237"/>
      <c r="H270" s="238"/>
      <c r="I270" s="110">
        <f t="shared" si="38"/>
        <v>0</v>
      </c>
      <c r="J270" s="237"/>
      <c r="K270" s="238"/>
      <c r="L270" s="110">
        <f t="shared" si="39"/>
        <v>0</v>
      </c>
      <c r="M270" s="121"/>
      <c r="N270" s="60"/>
      <c r="O270" s="110">
        <f t="shared" si="40"/>
        <v>0</v>
      </c>
      <c r="P270" s="213"/>
    </row>
    <row r="271" spans="1:16" ht="36" hidden="1" x14ac:dyDescent="0.25">
      <c r="A271" s="147">
        <v>7000</v>
      </c>
      <c r="B271" s="147" t="s">
        <v>263</v>
      </c>
      <c r="C271" s="388">
        <f t="shared" si="50"/>
        <v>0</v>
      </c>
      <c r="D271" s="312">
        <f>SUM(D272,D282)</f>
        <v>0</v>
      </c>
      <c r="E271" s="148">
        <f>SUM(E272,E282)</f>
        <v>0</v>
      </c>
      <c r="F271" s="313">
        <f t="shared" si="37"/>
        <v>0</v>
      </c>
      <c r="G271" s="312">
        <f>SUM(G272,G282)</f>
        <v>0</v>
      </c>
      <c r="H271" s="314">
        <f>SUM(H272,H282)</f>
        <v>0</v>
      </c>
      <c r="I271" s="315">
        <f t="shared" si="38"/>
        <v>0</v>
      </c>
      <c r="J271" s="312">
        <f>SUM(J272,J282)</f>
        <v>0</v>
      </c>
      <c r="K271" s="314">
        <f>SUM(K272,K282)</f>
        <v>0</v>
      </c>
      <c r="L271" s="315">
        <f t="shared" si="39"/>
        <v>0</v>
      </c>
      <c r="M271" s="316">
        <f>SUM(M272,M282)</f>
        <v>0</v>
      </c>
      <c r="N271" s="317">
        <f>SUM(N272,N282)</f>
        <v>0</v>
      </c>
      <c r="O271" s="318">
        <f t="shared" si="40"/>
        <v>0</v>
      </c>
      <c r="P271" s="367"/>
    </row>
    <row r="272" spans="1:16" ht="24" hidden="1" x14ac:dyDescent="0.25">
      <c r="A272" s="44">
        <v>7200</v>
      </c>
      <c r="B272" s="103" t="s">
        <v>264</v>
      </c>
      <c r="C272" s="375">
        <f t="shared" si="50"/>
        <v>0</v>
      </c>
      <c r="D272" s="227">
        <f>SUM(D273,D274,D277,D278,D281)</f>
        <v>0</v>
      </c>
      <c r="E272" s="50">
        <f>SUM(E273,E274,E277,E278,E281)</f>
        <v>0</v>
      </c>
      <c r="F272" s="283">
        <f t="shared" si="37"/>
        <v>0</v>
      </c>
      <c r="G272" s="227">
        <f>SUM(G273,G274,G277,G278,G281)</f>
        <v>0</v>
      </c>
      <c r="H272" s="104">
        <f>SUM(H273,H274,H277,H278,H281)</f>
        <v>0</v>
      </c>
      <c r="I272" s="112">
        <f t="shared" si="38"/>
        <v>0</v>
      </c>
      <c r="J272" s="227">
        <f>SUM(J273,J274,J277,J278,J281)</f>
        <v>0</v>
      </c>
      <c r="K272" s="104">
        <f>SUM(K273,K274,K277,K278,K281)</f>
        <v>0</v>
      </c>
      <c r="L272" s="112">
        <f t="shared" si="39"/>
        <v>0</v>
      </c>
      <c r="M272" s="134">
        <f>SUM(M273,M274,M277,M278,M281)</f>
        <v>0</v>
      </c>
      <c r="N272" s="126">
        <f>SUM(N273,N274,N277,N278,N281)</f>
        <v>0</v>
      </c>
      <c r="O272" s="284">
        <f t="shared" si="40"/>
        <v>0</v>
      </c>
      <c r="P272" s="285"/>
    </row>
    <row r="273" spans="1:16" ht="24" hidden="1" x14ac:dyDescent="0.25">
      <c r="A273" s="164">
        <v>7210</v>
      </c>
      <c r="B273" s="52" t="s">
        <v>265</v>
      </c>
      <c r="C273" s="376">
        <f t="shared" si="50"/>
        <v>0</v>
      </c>
      <c r="D273" s="231"/>
      <c r="E273" s="55"/>
      <c r="F273" s="287">
        <f t="shared" si="37"/>
        <v>0</v>
      </c>
      <c r="G273" s="231"/>
      <c r="H273" s="232"/>
      <c r="I273" s="114">
        <f t="shared" si="38"/>
        <v>0</v>
      </c>
      <c r="J273" s="231"/>
      <c r="K273" s="232"/>
      <c r="L273" s="114">
        <f t="shared" si="39"/>
        <v>0</v>
      </c>
      <c r="M273" s="179"/>
      <c r="N273" s="55"/>
      <c r="O273" s="114">
        <f t="shared" si="40"/>
        <v>0</v>
      </c>
      <c r="P273" s="208"/>
    </row>
    <row r="274" spans="1:16" s="146" customFormat="1" ht="36" hidden="1" x14ac:dyDescent="0.25">
      <c r="A274" s="108">
        <v>7220</v>
      </c>
      <c r="B274" s="57" t="s">
        <v>266</v>
      </c>
      <c r="C274" s="311">
        <f t="shared" si="50"/>
        <v>0</v>
      </c>
      <c r="D274" s="288">
        <f>SUM(D275:D276)</f>
        <v>0</v>
      </c>
      <c r="E274" s="109">
        <f>SUM(E275:E276)</f>
        <v>0</v>
      </c>
      <c r="F274" s="145">
        <f t="shared" si="37"/>
        <v>0</v>
      </c>
      <c r="G274" s="288">
        <f>SUM(G275:G276)</f>
        <v>0</v>
      </c>
      <c r="H274" s="115">
        <f>SUM(H275:H276)</f>
        <v>0</v>
      </c>
      <c r="I274" s="110">
        <f t="shared" si="38"/>
        <v>0</v>
      </c>
      <c r="J274" s="288">
        <f>SUM(J275:J276)</f>
        <v>0</v>
      </c>
      <c r="K274" s="115">
        <f>SUM(K275:K276)</f>
        <v>0</v>
      </c>
      <c r="L274" s="110">
        <f t="shared" si="39"/>
        <v>0</v>
      </c>
      <c r="M274" s="131">
        <f>SUM(M275:M276)</f>
        <v>0</v>
      </c>
      <c r="N274" s="109">
        <f>SUM(N275:N276)</f>
        <v>0</v>
      </c>
      <c r="O274" s="110">
        <f t="shared" si="40"/>
        <v>0</v>
      </c>
      <c r="P274" s="213"/>
    </row>
    <row r="275" spans="1:16" s="146" customFormat="1" ht="36" hidden="1" x14ac:dyDescent="0.25">
      <c r="A275" s="36">
        <v>7221</v>
      </c>
      <c r="B275" s="57" t="s">
        <v>267</v>
      </c>
      <c r="C275" s="311">
        <f t="shared" si="50"/>
        <v>0</v>
      </c>
      <c r="D275" s="237"/>
      <c r="E275" s="60"/>
      <c r="F275" s="145">
        <f t="shared" si="37"/>
        <v>0</v>
      </c>
      <c r="G275" s="237"/>
      <c r="H275" s="238"/>
      <c r="I275" s="110">
        <f t="shared" si="38"/>
        <v>0</v>
      </c>
      <c r="J275" s="237"/>
      <c r="K275" s="238"/>
      <c r="L275" s="110">
        <f t="shared" si="39"/>
        <v>0</v>
      </c>
      <c r="M275" s="121"/>
      <c r="N275" s="60"/>
      <c r="O275" s="110">
        <f t="shared" si="40"/>
        <v>0</v>
      </c>
      <c r="P275" s="213"/>
    </row>
    <row r="276" spans="1:16" s="146" customFormat="1" ht="36" hidden="1" x14ac:dyDescent="0.25">
      <c r="A276" s="36">
        <v>7222</v>
      </c>
      <c r="B276" s="57" t="s">
        <v>268</v>
      </c>
      <c r="C276" s="311">
        <f t="shared" si="50"/>
        <v>0</v>
      </c>
      <c r="D276" s="237"/>
      <c r="E276" s="60"/>
      <c r="F276" s="145">
        <f t="shared" si="37"/>
        <v>0</v>
      </c>
      <c r="G276" s="237"/>
      <c r="H276" s="238"/>
      <c r="I276" s="110">
        <f t="shared" si="38"/>
        <v>0</v>
      </c>
      <c r="J276" s="237"/>
      <c r="K276" s="238"/>
      <c r="L276" s="110">
        <f t="shared" si="39"/>
        <v>0</v>
      </c>
      <c r="M276" s="121"/>
      <c r="N276" s="60"/>
      <c r="O276" s="110">
        <f t="shared" si="40"/>
        <v>0</v>
      </c>
      <c r="P276" s="213"/>
    </row>
    <row r="277" spans="1:16" s="146" customFormat="1" ht="24" hidden="1" x14ac:dyDescent="0.25">
      <c r="A277" s="108">
        <v>7230</v>
      </c>
      <c r="B277" s="57" t="s">
        <v>269</v>
      </c>
      <c r="C277" s="311">
        <f t="shared" ref="C277:C286" si="57">F277+I277+L277+O277</f>
        <v>0</v>
      </c>
      <c r="D277" s="237"/>
      <c r="E277" s="60"/>
      <c r="F277" s="145">
        <f t="shared" ref="F277:F294" si="58">D277+E277</f>
        <v>0</v>
      </c>
      <c r="G277" s="237"/>
      <c r="H277" s="238"/>
      <c r="I277" s="110">
        <f t="shared" ref="I277:I293" si="59">G277+H277</f>
        <v>0</v>
      </c>
      <c r="J277" s="237"/>
      <c r="K277" s="238"/>
      <c r="L277" s="110">
        <f t="shared" ref="L277:L293" si="60">J277+K277</f>
        <v>0</v>
      </c>
      <c r="M277" s="121"/>
      <c r="N277" s="60"/>
      <c r="O277" s="110">
        <f>M277+N277</f>
        <v>0</v>
      </c>
      <c r="P277" s="213"/>
    </row>
    <row r="278" spans="1:16" ht="24" hidden="1" x14ac:dyDescent="0.25">
      <c r="A278" s="108">
        <v>7240</v>
      </c>
      <c r="B278" s="57" t="s">
        <v>270</v>
      </c>
      <c r="C278" s="311">
        <f t="shared" si="57"/>
        <v>0</v>
      </c>
      <c r="D278" s="288">
        <f>SUM(D279:D280)</f>
        <v>0</v>
      </c>
      <c r="E278" s="109">
        <f>SUM(E279:E280)</f>
        <v>0</v>
      </c>
      <c r="F278" s="145">
        <f t="shared" si="58"/>
        <v>0</v>
      </c>
      <c r="G278" s="288">
        <f>SUM(G279:G280)</f>
        <v>0</v>
      </c>
      <c r="H278" s="115">
        <f>SUM(H279:H280)</f>
        <v>0</v>
      </c>
      <c r="I278" s="110">
        <f t="shared" si="59"/>
        <v>0</v>
      </c>
      <c r="J278" s="288">
        <f>SUM(J279:J280)</f>
        <v>0</v>
      </c>
      <c r="K278" s="115">
        <f>SUM(K279:K280)</f>
        <v>0</v>
      </c>
      <c r="L278" s="110">
        <f t="shared" si="60"/>
        <v>0</v>
      </c>
      <c r="M278" s="131">
        <f>SUM(M279:M280)</f>
        <v>0</v>
      </c>
      <c r="N278" s="109">
        <f>SUM(N279:N280)</f>
        <v>0</v>
      </c>
      <c r="O278" s="110">
        <f>SUM(O279:O280)</f>
        <v>0</v>
      </c>
      <c r="P278" s="213"/>
    </row>
    <row r="279" spans="1:16" ht="48" hidden="1" x14ac:dyDescent="0.25">
      <c r="A279" s="36">
        <v>7245</v>
      </c>
      <c r="B279" s="57" t="s">
        <v>271</v>
      </c>
      <c r="C279" s="311">
        <f t="shared" si="57"/>
        <v>0</v>
      </c>
      <c r="D279" s="237"/>
      <c r="E279" s="60"/>
      <c r="F279" s="145">
        <f t="shared" si="58"/>
        <v>0</v>
      </c>
      <c r="G279" s="237"/>
      <c r="H279" s="238"/>
      <c r="I279" s="110">
        <f t="shared" si="59"/>
        <v>0</v>
      </c>
      <c r="J279" s="237"/>
      <c r="K279" s="238"/>
      <c r="L279" s="110">
        <f t="shared" si="60"/>
        <v>0</v>
      </c>
      <c r="M279" s="121"/>
      <c r="N279" s="60"/>
      <c r="O279" s="110">
        <f t="shared" ref="O279:O282" si="61">M279+N279</f>
        <v>0</v>
      </c>
      <c r="P279" s="213"/>
    </row>
    <row r="280" spans="1:16" ht="96" hidden="1" x14ac:dyDescent="0.25">
      <c r="A280" s="36">
        <v>7246</v>
      </c>
      <c r="B280" s="57" t="s">
        <v>272</v>
      </c>
      <c r="C280" s="311">
        <f t="shared" si="57"/>
        <v>0</v>
      </c>
      <c r="D280" s="237"/>
      <c r="E280" s="60"/>
      <c r="F280" s="145">
        <f t="shared" si="58"/>
        <v>0</v>
      </c>
      <c r="G280" s="237"/>
      <c r="H280" s="238"/>
      <c r="I280" s="110">
        <f t="shared" si="59"/>
        <v>0</v>
      </c>
      <c r="J280" s="237"/>
      <c r="K280" s="238"/>
      <c r="L280" s="110">
        <f t="shared" si="60"/>
        <v>0</v>
      </c>
      <c r="M280" s="121"/>
      <c r="N280" s="60"/>
      <c r="O280" s="110">
        <f t="shared" si="61"/>
        <v>0</v>
      </c>
      <c r="P280" s="213"/>
    </row>
    <row r="281" spans="1:16" ht="24" hidden="1" x14ac:dyDescent="0.25">
      <c r="A281" s="108">
        <v>7260</v>
      </c>
      <c r="B281" s="57" t="s">
        <v>273</v>
      </c>
      <c r="C281" s="311">
        <f t="shared" si="57"/>
        <v>0</v>
      </c>
      <c r="D281" s="231"/>
      <c r="E281" s="55"/>
      <c r="F281" s="287">
        <f t="shared" si="58"/>
        <v>0</v>
      </c>
      <c r="G281" s="231"/>
      <c r="H281" s="232"/>
      <c r="I281" s="114">
        <f t="shared" si="59"/>
        <v>0</v>
      </c>
      <c r="J281" s="231"/>
      <c r="K281" s="232"/>
      <c r="L281" s="114">
        <f t="shared" si="60"/>
        <v>0</v>
      </c>
      <c r="M281" s="179"/>
      <c r="N281" s="55"/>
      <c r="O281" s="114">
        <f t="shared" si="61"/>
        <v>0</v>
      </c>
      <c r="P281" s="208"/>
    </row>
    <row r="282" spans="1:16" hidden="1" x14ac:dyDescent="0.25">
      <c r="A282" s="44">
        <v>7700</v>
      </c>
      <c r="B282" s="103" t="s">
        <v>302</v>
      </c>
      <c r="C282" s="293">
        <f t="shared" si="57"/>
        <v>0</v>
      </c>
      <c r="D282" s="319">
        <f>D283</f>
        <v>0</v>
      </c>
      <c r="E282" s="158">
        <f>SUM(E283)</f>
        <v>0</v>
      </c>
      <c r="F282" s="320">
        <f t="shared" si="58"/>
        <v>0</v>
      </c>
      <c r="G282" s="319">
        <f>G283</f>
        <v>0</v>
      </c>
      <c r="H282" s="321">
        <f>SUM(H283)</f>
        <v>0</v>
      </c>
      <c r="I282" s="159">
        <f t="shared" si="59"/>
        <v>0</v>
      </c>
      <c r="J282" s="319">
        <f>J283</f>
        <v>0</v>
      </c>
      <c r="K282" s="321">
        <f>SUM(K283)</f>
        <v>0</v>
      </c>
      <c r="L282" s="159">
        <f t="shared" si="60"/>
        <v>0</v>
      </c>
      <c r="M282" s="173">
        <f>SUM(M283)</f>
        <v>0</v>
      </c>
      <c r="N282" s="158">
        <f>SUM(N283)</f>
        <v>0</v>
      </c>
      <c r="O282" s="159">
        <f t="shared" si="61"/>
        <v>0</v>
      </c>
      <c r="P282" s="294"/>
    </row>
    <row r="283" spans="1:16" hidden="1" x14ac:dyDescent="0.25">
      <c r="A283" s="62">
        <v>7720</v>
      </c>
      <c r="B283" s="63" t="s">
        <v>303</v>
      </c>
      <c r="C283" s="322">
        <f t="shared" si="57"/>
        <v>0</v>
      </c>
      <c r="D283" s="242"/>
      <c r="E283" s="66"/>
      <c r="F283" s="143">
        <f t="shared" si="58"/>
        <v>0</v>
      </c>
      <c r="G283" s="242"/>
      <c r="H283" s="243"/>
      <c r="I283" s="244">
        <f t="shared" si="59"/>
        <v>0</v>
      </c>
      <c r="J283" s="242"/>
      <c r="K283" s="243"/>
      <c r="L283" s="244">
        <f t="shared" si="60"/>
        <v>0</v>
      </c>
      <c r="M283" s="180"/>
      <c r="N283" s="66"/>
      <c r="O283" s="244">
        <f>M283+N283</f>
        <v>0</v>
      </c>
      <c r="P283" s="246"/>
    </row>
    <row r="284" spans="1:16" hidden="1" x14ac:dyDescent="0.25">
      <c r="A284" s="151"/>
      <c r="B284" s="78" t="s">
        <v>274</v>
      </c>
      <c r="C284" s="376">
        <f t="shared" si="57"/>
        <v>0</v>
      </c>
      <c r="D284" s="127">
        <f>SUM(D285:D286)</f>
        <v>0</v>
      </c>
      <c r="E284" s="106">
        <f>SUM(E285:E286)</f>
        <v>0</v>
      </c>
      <c r="F284" s="286">
        <f t="shared" si="58"/>
        <v>0</v>
      </c>
      <c r="G284" s="127">
        <f>SUM(G285:G286)</f>
        <v>0</v>
      </c>
      <c r="H284" s="172">
        <f>SUM(H285:H286)</f>
        <v>0</v>
      </c>
      <c r="I284" s="107">
        <f t="shared" si="59"/>
        <v>0</v>
      </c>
      <c r="J284" s="127">
        <f>SUM(J285:J286)</f>
        <v>0</v>
      </c>
      <c r="K284" s="172">
        <f>SUM(K285:K286)</f>
        <v>0</v>
      </c>
      <c r="L284" s="107">
        <f t="shared" si="60"/>
        <v>0</v>
      </c>
      <c r="M284" s="132">
        <f>SUM(M285:M286)</f>
        <v>0</v>
      </c>
      <c r="N284" s="106">
        <f>SUM(N285:N286)</f>
        <v>0</v>
      </c>
      <c r="O284" s="107">
        <f t="shared" ref="O284:O287" si="62">M284+N284</f>
        <v>0</v>
      </c>
      <c r="P284" s="265"/>
    </row>
    <row r="285" spans="1:16" hidden="1" x14ac:dyDescent="0.25">
      <c r="A285" s="144" t="s">
        <v>275</v>
      </c>
      <c r="B285" s="36" t="s">
        <v>276</v>
      </c>
      <c r="C285" s="311">
        <f t="shared" si="57"/>
        <v>0</v>
      </c>
      <c r="D285" s="237"/>
      <c r="E285" s="60"/>
      <c r="F285" s="145">
        <f t="shared" si="58"/>
        <v>0</v>
      </c>
      <c r="G285" s="237"/>
      <c r="H285" s="238"/>
      <c r="I285" s="110">
        <f t="shared" si="59"/>
        <v>0</v>
      </c>
      <c r="J285" s="237"/>
      <c r="K285" s="238"/>
      <c r="L285" s="110">
        <f t="shared" si="60"/>
        <v>0</v>
      </c>
      <c r="M285" s="121"/>
      <c r="N285" s="60"/>
      <c r="O285" s="110">
        <f t="shared" si="62"/>
        <v>0</v>
      </c>
      <c r="P285" s="213"/>
    </row>
    <row r="286" spans="1:16" ht="24" hidden="1" x14ac:dyDescent="0.25">
      <c r="A286" s="144" t="s">
        <v>277</v>
      </c>
      <c r="B286" s="150" t="s">
        <v>278</v>
      </c>
      <c r="C286" s="376">
        <f t="shared" si="57"/>
        <v>0</v>
      </c>
      <c r="D286" s="231"/>
      <c r="E286" s="55"/>
      <c r="F286" s="287">
        <f t="shared" si="58"/>
        <v>0</v>
      </c>
      <c r="G286" s="231"/>
      <c r="H286" s="232"/>
      <c r="I286" s="114">
        <f t="shared" si="59"/>
        <v>0</v>
      </c>
      <c r="J286" s="231"/>
      <c r="K286" s="232"/>
      <c r="L286" s="114">
        <f t="shared" si="60"/>
        <v>0</v>
      </c>
      <c r="M286" s="179"/>
      <c r="N286" s="55"/>
      <c r="O286" s="114">
        <f t="shared" si="62"/>
        <v>0</v>
      </c>
      <c r="P286" s="208"/>
    </row>
    <row r="287" spans="1:16" x14ac:dyDescent="0.25">
      <c r="A287" s="323"/>
      <c r="B287" s="324" t="s">
        <v>279</v>
      </c>
      <c r="C287" s="389">
        <f>SUM(C284,C271,C233,C198,C190,C176,C78,C56)</f>
        <v>881448</v>
      </c>
      <c r="D287" s="326">
        <f>SUM(D284,D271,D233,D198,D190,D176,D78,D56)</f>
        <v>847918</v>
      </c>
      <c r="E287" s="327">
        <f>SUM(E284,E271,E233,E198,E190,E176,E78,E56)</f>
        <v>0</v>
      </c>
      <c r="F287" s="140">
        <f t="shared" si="58"/>
        <v>847918</v>
      </c>
      <c r="G287" s="326">
        <f>SUM(G284,G271,G233,G198,G190,G176,G78,G56)</f>
        <v>7279</v>
      </c>
      <c r="H287" s="328">
        <f>SUM(H284,H271,H233,H198,H190,H176,H78,H56)</f>
        <v>0</v>
      </c>
      <c r="I287" s="329">
        <f t="shared" si="59"/>
        <v>7279</v>
      </c>
      <c r="J287" s="326">
        <f>SUM(J284,J271,J233,J198,J190,J176,J78,J56)</f>
        <v>26251</v>
      </c>
      <c r="K287" s="328">
        <f>SUM(K284,K271,K233,K198,K190,K176,K78,K56)</f>
        <v>0</v>
      </c>
      <c r="L287" s="329">
        <f t="shared" si="60"/>
        <v>26251</v>
      </c>
      <c r="M287" s="134">
        <f>SUM(M284,M271,M233,M198,M190,M176,M78,M56)</f>
        <v>0</v>
      </c>
      <c r="N287" s="126">
        <f>SUM(N284,N271,N233,N198,N190,N176,N78,N56)</f>
        <v>0</v>
      </c>
      <c r="O287" s="284">
        <f t="shared" si="62"/>
        <v>0</v>
      </c>
      <c r="P287" s="285"/>
    </row>
    <row r="288" spans="1:16" x14ac:dyDescent="0.25">
      <c r="A288" s="349" t="s">
        <v>280</v>
      </c>
      <c r="B288" s="350"/>
      <c r="C288" s="390">
        <f t="shared" ref="C288" si="63">F288+I288+L288+O288</f>
        <v>-8704</v>
      </c>
      <c r="D288" s="331">
        <f>SUM(D28,D29,D45)-D54</f>
        <v>0</v>
      </c>
      <c r="E288" s="332">
        <f>SUM(E28,E29,E45)-E54</f>
        <v>0</v>
      </c>
      <c r="F288" s="333">
        <f t="shared" si="58"/>
        <v>0</v>
      </c>
      <c r="G288" s="331">
        <f>SUM(G28,G29,G45)-G54</f>
        <v>0</v>
      </c>
      <c r="H288" s="334">
        <f>SUM(H28,H29,H45)-H54</f>
        <v>0</v>
      </c>
      <c r="I288" s="335">
        <f t="shared" si="59"/>
        <v>0</v>
      </c>
      <c r="J288" s="331">
        <f>(J30+J46)-J54</f>
        <v>-8704</v>
      </c>
      <c r="K288" s="334">
        <f>(K30+K46)-K54</f>
        <v>0</v>
      </c>
      <c r="L288" s="335">
        <f t="shared" si="60"/>
        <v>-8704</v>
      </c>
      <c r="M288" s="330">
        <f>M48-M54</f>
        <v>0</v>
      </c>
      <c r="N288" s="332">
        <f>N48-N54</f>
        <v>0</v>
      </c>
      <c r="O288" s="335">
        <f t="shared" ref="O288:O293" si="64">M288+N288</f>
        <v>0</v>
      </c>
      <c r="P288" s="336"/>
    </row>
    <row r="289" spans="1:17" s="20" customFormat="1" x14ac:dyDescent="0.25">
      <c r="A289" s="349" t="s">
        <v>281</v>
      </c>
      <c r="B289" s="350"/>
      <c r="C289" s="390">
        <f>SUM(C290,C291)-C298+C299</f>
        <v>8704</v>
      </c>
      <c r="D289" s="331">
        <f>SUM(D290,D291)-D298+D299</f>
        <v>0</v>
      </c>
      <c r="E289" s="332">
        <f>SUM(E290,E291)-E298+E299</f>
        <v>0</v>
      </c>
      <c r="F289" s="333">
        <f t="shared" si="58"/>
        <v>0</v>
      </c>
      <c r="G289" s="331">
        <f>SUM(G290,G291)-G298+G299</f>
        <v>0</v>
      </c>
      <c r="H289" s="334">
        <f>SUM(H290,H291)-H298+H299</f>
        <v>0</v>
      </c>
      <c r="I289" s="335">
        <f t="shared" si="59"/>
        <v>0</v>
      </c>
      <c r="J289" s="331">
        <f>SUM(J290,J291)-J298+J299</f>
        <v>8704</v>
      </c>
      <c r="K289" s="334">
        <f>SUM(K290,K291)-K298+K299</f>
        <v>0</v>
      </c>
      <c r="L289" s="335">
        <f t="shared" si="60"/>
        <v>8704</v>
      </c>
      <c r="M289" s="330">
        <f>SUM(M290,M291)-M298+M299</f>
        <v>0</v>
      </c>
      <c r="N289" s="332">
        <f>SUM(N290,N291)-N298+N299</f>
        <v>0</v>
      </c>
      <c r="O289" s="335">
        <f t="shared" si="64"/>
        <v>0</v>
      </c>
      <c r="P289" s="336"/>
    </row>
    <row r="290" spans="1:17" s="20" customFormat="1" x14ac:dyDescent="0.25">
      <c r="A290" s="338" t="s">
        <v>282</v>
      </c>
      <c r="B290" s="338" t="s">
        <v>283</v>
      </c>
      <c r="C290" s="390">
        <f>C25-C284</f>
        <v>8704</v>
      </c>
      <c r="D290" s="331">
        <f>D25-D284</f>
        <v>0</v>
      </c>
      <c r="E290" s="332">
        <f>E25-E284</f>
        <v>0</v>
      </c>
      <c r="F290" s="333">
        <f t="shared" si="58"/>
        <v>0</v>
      </c>
      <c r="G290" s="331">
        <f>G25-G284</f>
        <v>0</v>
      </c>
      <c r="H290" s="334">
        <f>H25-H284</f>
        <v>0</v>
      </c>
      <c r="I290" s="335">
        <f t="shared" si="59"/>
        <v>0</v>
      </c>
      <c r="J290" s="331">
        <f>J25-J284</f>
        <v>8704</v>
      </c>
      <c r="K290" s="334">
        <f>K25-K284</f>
        <v>0</v>
      </c>
      <c r="L290" s="335">
        <f t="shared" si="60"/>
        <v>8704</v>
      </c>
      <c r="M290" s="330">
        <f>M25-M284</f>
        <v>0</v>
      </c>
      <c r="N290" s="332">
        <f>N25-N284</f>
        <v>0</v>
      </c>
      <c r="O290" s="335">
        <f t="shared" si="64"/>
        <v>0</v>
      </c>
      <c r="P290" s="336"/>
    </row>
    <row r="291" spans="1:17" s="20" customFormat="1" hidden="1" x14ac:dyDescent="0.25">
      <c r="A291" s="339" t="s">
        <v>284</v>
      </c>
      <c r="B291" s="339" t="s">
        <v>285</v>
      </c>
      <c r="C291" s="390">
        <f>SUM(C292,C294,C296)-SUM(C293,C295,C297)</f>
        <v>0</v>
      </c>
      <c r="D291" s="331">
        <f t="shared" ref="D291:E291" si="65">SUM(D292,D294,D296)-SUM(D293,D295,D297)</f>
        <v>0</v>
      </c>
      <c r="E291" s="332">
        <f t="shared" si="65"/>
        <v>0</v>
      </c>
      <c r="F291" s="333">
        <f t="shared" si="58"/>
        <v>0</v>
      </c>
      <c r="G291" s="331">
        <f t="shared" ref="G291:H291" si="66">SUM(G292,G294,G296)-SUM(G293,G295,G297)</f>
        <v>0</v>
      </c>
      <c r="H291" s="334">
        <f t="shared" si="66"/>
        <v>0</v>
      </c>
      <c r="I291" s="335">
        <f t="shared" si="59"/>
        <v>0</v>
      </c>
      <c r="J291" s="331">
        <f t="shared" ref="J291:K291" si="67">SUM(J292,J294,J296)-SUM(J293,J295,J297)</f>
        <v>0</v>
      </c>
      <c r="K291" s="334">
        <f t="shared" si="67"/>
        <v>0</v>
      </c>
      <c r="L291" s="335">
        <f t="shared" si="60"/>
        <v>0</v>
      </c>
      <c r="M291" s="330">
        <f t="shared" ref="M291:N291" si="68">SUM(M292,M294,M296)-SUM(M293,M295,M297)</f>
        <v>0</v>
      </c>
      <c r="N291" s="332">
        <f t="shared" si="68"/>
        <v>0</v>
      </c>
      <c r="O291" s="335">
        <f t="shared" si="64"/>
        <v>0</v>
      </c>
      <c r="P291" s="336"/>
    </row>
    <row r="292" spans="1:17" s="20" customFormat="1" hidden="1" x14ac:dyDescent="0.25">
      <c r="A292" s="151" t="s">
        <v>286</v>
      </c>
      <c r="B292" s="81" t="s">
        <v>287</v>
      </c>
      <c r="C292" s="322">
        <f t="shared" ref="C292:C299" si="69">F292+I292+L292+O292</f>
        <v>0</v>
      </c>
      <c r="D292" s="242"/>
      <c r="E292" s="66"/>
      <c r="F292" s="143">
        <f t="shared" si="58"/>
        <v>0</v>
      </c>
      <c r="G292" s="242"/>
      <c r="H292" s="243"/>
      <c r="I292" s="244">
        <f t="shared" si="59"/>
        <v>0</v>
      </c>
      <c r="J292" s="242"/>
      <c r="K292" s="243"/>
      <c r="L292" s="244">
        <f t="shared" si="60"/>
        <v>0</v>
      </c>
      <c r="M292" s="180"/>
      <c r="N292" s="66"/>
      <c r="O292" s="244">
        <f t="shared" si="64"/>
        <v>0</v>
      </c>
      <c r="P292" s="246"/>
    </row>
    <row r="293" spans="1:17" ht="24" hidden="1" x14ac:dyDescent="0.25">
      <c r="A293" s="144" t="s">
        <v>288</v>
      </c>
      <c r="B293" s="35" t="s">
        <v>289</v>
      </c>
      <c r="C293" s="311">
        <f t="shared" si="69"/>
        <v>0</v>
      </c>
      <c r="D293" s="237"/>
      <c r="E293" s="60"/>
      <c r="F293" s="145">
        <f t="shared" si="58"/>
        <v>0</v>
      </c>
      <c r="G293" s="237"/>
      <c r="H293" s="238"/>
      <c r="I293" s="110">
        <f t="shared" si="59"/>
        <v>0</v>
      </c>
      <c r="J293" s="237"/>
      <c r="K293" s="238"/>
      <c r="L293" s="110">
        <f t="shared" si="60"/>
        <v>0</v>
      </c>
      <c r="M293" s="121"/>
      <c r="N293" s="60"/>
      <c r="O293" s="110">
        <f t="shared" si="64"/>
        <v>0</v>
      </c>
      <c r="P293" s="213"/>
    </row>
    <row r="294" spans="1:17" hidden="1" x14ac:dyDescent="0.25">
      <c r="A294" s="144" t="s">
        <v>290</v>
      </c>
      <c r="B294" s="35" t="s">
        <v>291</v>
      </c>
      <c r="C294" s="311">
        <f t="shared" si="69"/>
        <v>0</v>
      </c>
      <c r="D294" s="237"/>
      <c r="E294" s="60"/>
      <c r="F294" s="145">
        <f t="shared" si="58"/>
        <v>0</v>
      </c>
      <c r="G294" s="237"/>
      <c r="H294" s="238"/>
      <c r="I294" s="110">
        <f t="shared" ref="I294:I299" si="70">G294+H294</f>
        <v>0</v>
      </c>
      <c r="J294" s="237"/>
      <c r="K294" s="238"/>
      <c r="L294" s="110">
        <f t="shared" ref="L294:L299" si="71">J294+K294</f>
        <v>0</v>
      </c>
      <c r="M294" s="121"/>
      <c r="N294" s="60"/>
      <c r="O294" s="110">
        <f t="shared" ref="O294:O299" si="72">M294+N294</f>
        <v>0</v>
      </c>
      <c r="P294" s="213"/>
    </row>
    <row r="295" spans="1:17" ht="24" hidden="1" x14ac:dyDescent="0.25">
      <c r="A295" s="144" t="s">
        <v>292</v>
      </c>
      <c r="B295" s="35" t="s">
        <v>293</v>
      </c>
      <c r="C295" s="311">
        <f t="shared" si="69"/>
        <v>0</v>
      </c>
      <c r="D295" s="237"/>
      <c r="E295" s="60"/>
      <c r="F295" s="145">
        <f t="shared" ref="F295:F299" si="73">D295+E295</f>
        <v>0</v>
      </c>
      <c r="G295" s="237"/>
      <c r="H295" s="238"/>
      <c r="I295" s="110">
        <f t="shared" si="70"/>
        <v>0</v>
      </c>
      <c r="J295" s="237"/>
      <c r="K295" s="238"/>
      <c r="L295" s="110">
        <f t="shared" si="71"/>
        <v>0</v>
      </c>
      <c r="M295" s="121"/>
      <c r="N295" s="60"/>
      <c r="O295" s="110">
        <f t="shared" si="72"/>
        <v>0</v>
      </c>
      <c r="P295" s="213"/>
    </row>
    <row r="296" spans="1:17" hidden="1" x14ac:dyDescent="0.25">
      <c r="A296" s="144" t="s">
        <v>294</v>
      </c>
      <c r="B296" s="35" t="s">
        <v>295</v>
      </c>
      <c r="C296" s="311">
        <f t="shared" si="69"/>
        <v>0</v>
      </c>
      <c r="D296" s="237"/>
      <c r="E296" s="60"/>
      <c r="F296" s="145">
        <f t="shared" si="73"/>
        <v>0</v>
      </c>
      <c r="G296" s="237"/>
      <c r="H296" s="238"/>
      <c r="I296" s="110">
        <f t="shared" si="70"/>
        <v>0</v>
      </c>
      <c r="J296" s="237"/>
      <c r="K296" s="238"/>
      <c r="L296" s="110">
        <f t="shared" si="71"/>
        <v>0</v>
      </c>
      <c r="M296" s="121"/>
      <c r="N296" s="60"/>
      <c r="O296" s="110">
        <f t="shared" si="72"/>
        <v>0</v>
      </c>
      <c r="P296" s="213"/>
    </row>
    <row r="297" spans="1:17" ht="24" hidden="1" x14ac:dyDescent="0.25">
      <c r="A297" s="152" t="s">
        <v>296</v>
      </c>
      <c r="B297" s="153" t="s">
        <v>297</v>
      </c>
      <c r="C297" s="386">
        <f t="shared" si="69"/>
        <v>0</v>
      </c>
      <c r="D297" s="302"/>
      <c r="E297" s="123"/>
      <c r="F297" s="139">
        <f t="shared" si="73"/>
        <v>0</v>
      </c>
      <c r="G297" s="302"/>
      <c r="H297" s="303"/>
      <c r="I297" s="300">
        <f t="shared" si="70"/>
        <v>0</v>
      </c>
      <c r="J297" s="302"/>
      <c r="K297" s="303"/>
      <c r="L297" s="300">
        <f t="shared" si="71"/>
        <v>0</v>
      </c>
      <c r="M297" s="124"/>
      <c r="N297" s="123"/>
      <c r="O297" s="300">
        <f t="shared" si="72"/>
        <v>0</v>
      </c>
      <c r="P297" s="301"/>
    </row>
    <row r="298" spans="1:17" hidden="1" x14ac:dyDescent="0.25">
      <c r="A298" s="339" t="s">
        <v>298</v>
      </c>
      <c r="B298" s="339" t="s">
        <v>299</v>
      </c>
      <c r="C298" s="390">
        <f t="shared" si="69"/>
        <v>0</v>
      </c>
      <c r="D298" s="341"/>
      <c r="E298" s="342"/>
      <c r="F298" s="333">
        <f t="shared" si="73"/>
        <v>0</v>
      </c>
      <c r="G298" s="341"/>
      <c r="H298" s="343"/>
      <c r="I298" s="335">
        <f t="shared" si="70"/>
        <v>0</v>
      </c>
      <c r="J298" s="341"/>
      <c r="K298" s="343"/>
      <c r="L298" s="335">
        <f t="shared" si="71"/>
        <v>0</v>
      </c>
      <c r="M298" s="344"/>
      <c r="N298" s="342"/>
      <c r="O298" s="335">
        <f t="shared" si="72"/>
        <v>0</v>
      </c>
      <c r="P298" s="336"/>
    </row>
    <row r="299" spans="1:17" s="20" customFormat="1" ht="48" hidden="1" x14ac:dyDescent="0.25">
      <c r="A299" s="339" t="s">
        <v>300</v>
      </c>
      <c r="B299" s="154" t="s">
        <v>301</v>
      </c>
      <c r="C299" s="391">
        <f t="shared" si="69"/>
        <v>0</v>
      </c>
      <c r="D299" s="345"/>
      <c r="E299" s="346"/>
      <c r="F299" s="162">
        <f t="shared" si="73"/>
        <v>0</v>
      </c>
      <c r="G299" s="341"/>
      <c r="H299" s="343"/>
      <c r="I299" s="335">
        <f t="shared" si="70"/>
        <v>0</v>
      </c>
      <c r="J299" s="341"/>
      <c r="K299" s="343"/>
      <c r="L299" s="335">
        <f t="shared" si="71"/>
        <v>0</v>
      </c>
      <c r="M299" s="344"/>
      <c r="N299" s="342"/>
      <c r="O299" s="335">
        <f t="shared" si="72"/>
        <v>0</v>
      </c>
      <c r="P299" s="336"/>
    </row>
    <row r="300" spans="1:17" s="20" customFormat="1" x14ac:dyDescent="0.25">
      <c r="A300" s="347" t="s">
        <v>306</v>
      </c>
      <c r="B300" s="156"/>
      <c r="C300" s="156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348"/>
      <c r="Q300" s="18"/>
    </row>
    <row r="301" spans="1:17" ht="12.75" thickBot="1" x14ac:dyDescent="0.3">
      <c r="A301" s="352"/>
      <c r="B301" s="353"/>
      <c r="C301" s="353"/>
      <c r="D301" s="353"/>
      <c r="E301" s="353"/>
      <c r="F301" s="353"/>
      <c r="G301" s="353"/>
      <c r="H301" s="353"/>
      <c r="I301" s="353"/>
      <c r="J301" s="353"/>
      <c r="K301" s="353"/>
      <c r="L301" s="353"/>
      <c r="M301" s="353"/>
      <c r="N301" s="353"/>
      <c r="O301" s="353"/>
      <c r="P301" s="354"/>
      <c r="Q301" s="369"/>
    </row>
    <row r="302" spans="1:1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</sheetData>
  <sheetProtection algorithmName="SHA-512" hashValue="bAtbN+Yt2An1KwGMK6b2LGYZTWD7DvkHZptRHSoufGBDiuCmCUReeuUnap9LEPBnn8JDTpWhYs/U1EvWDN7Ehw==" saltValue="CUFgSjt/yO4xP9pPLAqguA==" spinCount="100000" sheet="1" objects="1" scenarios="1" formatCells="0" formatColumns="0" formatRows="0"/>
  <autoFilter ref="A22:P300">
    <filterColumn colId="2">
      <filters blank="1">
        <filter val="1 000"/>
        <filter val="1 026"/>
        <filter val="1 100"/>
        <filter val="1 570"/>
        <filter val="1 795"/>
        <filter val="1 850"/>
        <filter val="1 902"/>
        <filter val="10 477"/>
        <filter val="104 903"/>
        <filter val="13 013"/>
        <filter val="14 550"/>
        <filter val="14 812"/>
        <filter val="144 880"/>
        <filter val="150"/>
        <filter val="169 462"/>
        <filter val="17 283"/>
        <filter val="17 547"/>
        <filter val="17 567"/>
        <filter val="170"/>
        <filter val="18 744"/>
        <filter val="180"/>
        <filter val="2 030"/>
        <filter val="2 050"/>
        <filter val="200"/>
        <filter val="24 582"/>
        <filter val="250"/>
        <filter val="286"/>
        <filter val="3 006"/>
        <filter val="3 500"/>
        <filter val="3 620"/>
        <filter val="3 663"/>
        <filter val="36 506"/>
        <filter val="36 920"/>
        <filter val="4 120"/>
        <filter val="427"/>
        <filter val="49 519"/>
        <filter val="5 452"/>
        <filter val="5 500"/>
        <filter val="50"/>
        <filter val="500"/>
        <filter val="549 774"/>
        <filter val="59 288"/>
        <filter val="599 293"/>
        <filter val="6 100"/>
        <filter val="6 213"/>
        <filter val="626"/>
        <filter val="7 070"/>
        <filter val="7 202"/>
        <filter val="7 450"/>
        <filter val="7 620"/>
        <filter val="7 790"/>
        <filter val="74"/>
        <filter val="768 755"/>
        <filter val="8 627"/>
        <filter val="8 704"/>
        <filter val="-8 704"/>
        <filter val="850"/>
        <filter val="855 197"/>
        <filter val="87 620"/>
        <filter val="873 658"/>
        <filter val="881 448"/>
        <filter val="9 605"/>
      </filters>
    </filterColumn>
  </autoFilter>
  <mergeCells count="31">
    <mergeCell ref="A19:A21"/>
    <mergeCell ref="B19:B21"/>
    <mergeCell ref="C19:O19"/>
    <mergeCell ref="P19:P21"/>
    <mergeCell ref="C20:C21"/>
    <mergeCell ref="D20:D21"/>
    <mergeCell ref="E20:E21"/>
    <mergeCell ref="F20:F21"/>
    <mergeCell ref="G20:G21"/>
    <mergeCell ref="N20:N21"/>
    <mergeCell ref="O20:O21"/>
    <mergeCell ref="H20:H21"/>
    <mergeCell ref="I20:I21"/>
    <mergeCell ref="J20:J21"/>
    <mergeCell ref="K20:K21"/>
    <mergeCell ref="L20:L21"/>
    <mergeCell ref="M20:M21"/>
    <mergeCell ref="C17:P17"/>
    <mergeCell ref="C11:P11"/>
    <mergeCell ref="A3:P3"/>
    <mergeCell ref="A4:P4"/>
    <mergeCell ref="C6:P6"/>
    <mergeCell ref="C7:P7"/>
    <mergeCell ref="C8:P8"/>
    <mergeCell ref="C9:P9"/>
    <mergeCell ref="C10:P10"/>
    <mergeCell ref="C13:P13"/>
    <mergeCell ref="C14:P14"/>
    <mergeCell ref="C15:P15"/>
    <mergeCell ref="C16:P16"/>
    <mergeCell ref="C18:P18"/>
  </mergeCells>
  <pageMargins left="0.98425196850393704" right="0.39370078740157483" top="0.39370078740157483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>&amp;R&amp;"Times New Roman,Regular"&amp;9  91.pielikums Jūrmalas pilsētas domes 
2016.gada 10.marta saistošajiem noteikumiem Nr.6
(protokols Nr.3, 5.punkts)</firstHeader>
    <firstFooter>&amp;L&amp;9&amp;D; &amp;T&amp;R&amp;9&amp;P (&amp;N)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Q318"/>
  <sheetViews>
    <sheetView view="pageLayout" zoomScaleNormal="90" workbookViewId="0">
      <selection activeCell="R7" sqref="R7"/>
    </sheetView>
  </sheetViews>
  <sheetFormatPr defaultRowHeight="12" outlineLevelCol="1" x14ac:dyDescent="0.25"/>
  <cols>
    <col min="1" max="1" width="10.85546875" style="6" customWidth="1"/>
    <col min="2" max="2" width="28" style="6" customWidth="1"/>
    <col min="3" max="3" width="8.7109375" style="6" customWidth="1"/>
    <col min="4" max="5" width="8.7109375" style="6" hidden="1" customWidth="1" outlineLevel="1"/>
    <col min="6" max="6" width="8.7109375" style="6" customWidth="1" collapsed="1"/>
    <col min="7" max="7" width="12.28515625" style="6" hidden="1" customWidth="1" outlineLevel="1"/>
    <col min="8" max="8" width="10" style="6" hidden="1" customWidth="1" outlineLevel="1"/>
    <col min="9" max="9" width="8.7109375" style="6" customWidth="1" collapsed="1"/>
    <col min="10" max="10" width="8.7109375" style="6" hidden="1" customWidth="1" outlineLevel="1"/>
    <col min="11" max="11" width="7.7109375" style="6" hidden="1" customWidth="1" outlineLevel="1"/>
    <col min="12" max="12" width="7.42578125" style="6" customWidth="1" collapsed="1"/>
    <col min="13" max="14" width="8.7109375" style="6" hidden="1" customWidth="1" outlineLevel="1"/>
    <col min="15" max="15" width="7.5703125" style="6" customWidth="1" collapsed="1"/>
    <col min="16" max="16" width="36.7109375" style="1" hidden="1" customWidth="1" outlineLevel="1"/>
    <col min="17" max="17" width="9.140625" style="1" collapsed="1"/>
    <col min="18" max="16384" width="9.140625" style="1"/>
  </cols>
  <sheetData>
    <row r="1" spans="1:17" x14ac:dyDescent="0.25"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368"/>
      <c r="N1" s="368"/>
      <c r="O1" s="184" t="s">
        <v>332</v>
      </c>
    </row>
    <row r="2" spans="1:17" ht="39.75" customHeight="1" x14ac:dyDescent="0.25">
      <c r="A2" s="765" t="s">
        <v>304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6"/>
      <c r="Q2" s="369"/>
    </row>
    <row r="3" spans="1:17" ht="12.75" x14ac:dyDescent="0.25">
      <c r="A3" s="4" t="s">
        <v>0</v>
      </c>
      <c r="B3" s="5"/>
      <c r="C3" s="744" t="s">
        <v>333</v>
      </c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744"/>
      <c r="Q3" s="369"/>
    </row>
    <row r="4" spans="1:17" ht="12.75" x14ac:dyDescent="0.25">
      <c r="A4" s="4" t="s">
        <v>1</v>
      </c>
      <c r="B4" s="5"/>
      <c r="C4" s="744" t="s">
        <v>334</v>
      </c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369"/>
    </row>
    <row r="5" spans="1:17" x14ac:dyDescent="0.25">
      <c r="A5" s="2" t="s">
        <v>2</v>
      </c>
      <c r="B5" s="3"/>
      <c r="C5" s="736" t="s">
        <v>335</v>
      </c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369"/>
    </row>
    <row r="6" spans="1:17" x14ac:dyDescent="0.25">
      <c r="A6" s="2" t="s">
        <v>3</v>
      </c>
      <c r="B6" s="3"/>
      <c r="C6" s="736" t="s">
        <v>336</v>
      </c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369"/>
    </row>
    <row r="7" spans="1:17" x14ac:dyDescent="0.25">
      <c r="A7" s="2" t="s">
        <v>4</v>
      </c>
      <c r="B7" s="3"/>
      <c r="C7" s="744" t="s">
        <v>337</v>
      </c>
      <c r="D7" s="744"/>
      <c r="E7" s="744"/>
      <c r="F7" s="744"/>
      <c r="G7" s="744"/>
      <c r="H7" s="744"/>
      <c r="I7" s="744"/>
      <c r="J7" s="744"/>
      <c r="K7" s="744"/>
      <c r="L7" s="744"/>
      <c r="M7" s="744"/>
      <c r="N7" s="744"/>
      <c r="O7" s="744"/>
      <c r="P7" s="744"/>
      <c r="Q7" s="369"/>
    </row>
    <row r="8" spans="1:17" x14ac:dyDescent="0.25">
      <c r="A8" s="2" t="s">
        <v>307</v>
      </c>
      <c r="B8" s="3"/>
      <c r="C8" s="744"/>
      <c r="D8" s="744"/>
      <c r="E8" s="744"/>
      <c r="F8" s="744"/>
      <c r="G8" s="744"/>
      <c r="H8" s="744"/>
      <c r="I8" s="744"/>
      <c r="J8" s="744"/>
      <c r="K8" s="744"/>
      <c r="L8" s="744"/>
      <c r="M8" s="744"/>
      <c r="N8" s="744"/>
      <c r="O8" s="744"/>
      <c r="P8" s="744"/>
      <c r="Q8" s="369"/>
    </row>
    <row r="9" spans="1:17" x14ac:dyDescent="0.25">
      <c r="A9" s="7" t="s">
        <v>5</v>
      </c>
      <c r="B9" s="3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392"/>
      <c r="Q9" s="369"/>
    </row>
    <row r="10" spans="1:17" x14ac:dyDescent="0.25">
      <c r="A10" s="2"/>
      <c r="B10" s="3" t="s">
        <v>6</v>
      </c>
      <c r="C10" s="736" t="s">
        <v>338</v>
      </c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369"/>
    </row>
    <row r="11" spans="1:17" x14ac:dyDescent="0.25">
      <c r="A11" s="2"/>
      <c r="B11" s="3" t="s">
        <v>7</v>
      </c>
      <c r="C11" s="736"/>
      <c r="D11" s="736"/>
      <c r="E11" s="736"/>
      <c r="F11" s="736"/>
      <c r="G11" s="736"/>
      <c r="H11" s="736"/>
      <c r="I11" s="736"/>
      <c r="J11" s="736"/>
      <c r="K11" s="736"/>
      <c r="L11" s="736"/>
      <c r="M11" s="736"/>
      <c r="N11" s="736"/>
      <c r="O11" s="736"/>
      <c r="P11" s="736"/>
      <c r="Q11" s="369"/>
    </row>
    <row r="12" spans="1:17" x14ac:dyDescent="0.25">
      <c r="A12" s="2"/>
      <c r="B12" s="3" t="s">
        <v>8</v>
      </c>
      <c r="C12" s="736"/>
      <c r="D12" s="736"/>
      <c r="E12" s="736"/>
      <c r="F12" s="736"/>
      <c r="G12" s="736"/>
      <c r="H12" s="736"/>
      <c r="I12" s="736"/>
      <c r="J12" s="736"/>
      <c r="K12" s="736"/>
      <c r="L12" s="736"/>
      <c r="M12" s="736"/>
      <c r="N12" s="736"/>
      <c r="O12" s="736"/>
      <c r="P12" s="736"/>
      <c r="Q12" s="369"/>
    </row>
    <row r="13" spans="1:17" x14ac:dyDescent="0.25">
      <c r="A13" s="2"/>
      <c r="B13" s="3" t="s">
        <v>9</v>
      </c>
      <c r="C13" s="736" t="s">
        <v>339</v>
      </c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369"/>
    </row>
    <row r="14" spans="1:17" x14ac:dyDescent="0.25">
      <c r="A14" s="2"/>
      <c r="B14" s="3" t="s">
        <v>10</v>
      </c>
      <c r="C14" s="736"/>
      <c r="D14" s="736"/>
      <c r="E14" s="736"/>
      <c r="F14" s="736"/>
      <c r="G14" s="736"/>
      <c r="H14" s="736"/>
      <c r="I14" s="736"/>
      <c r="J14" s="736"/>
      <c r="K14" s="736"/>
      <c r="L14" s="736"/>
      <c r="M14" s="736"/>
      <c r="N14" s="736"/>
      <c r="O14" s="736"/>
      <c r="P14" s="736"/>
      <c r="Q14" s="369"/>
    </row>
    <row r="15" spans="1:17" x14ac:dyDescent="0.25">
      <c r="A15" s="8"/>
      <c r="B15" s="9"/>
      <c r="C15" s="746"/>
      <c r="D15" s="746"/>
      <c r="E15" s="746"/>
      <c r="F15" s="746"/>
      <c r="G15" s="746"/>
      <c r="H15" s="746"/>
      <c r="I15" s="746"/>
      <c r="J15" s="746"/>
      <c r="K15" s="746"/>
      <c r="L15" s="746"/>
      <c r="M15" s="746"/>
      <c r="N15" s="746"/>
      <c r="O15" s="746"/>
      <c r="P15" s="746"/>
      <c r="Q15" s="369"/>
    </row>
    <row r="16" spans="1:17" s="10" customFormat="1" x14ac:dyDescent="0.25">
      <c r="A16" s="748" t="s">
        <v>11</v>
      </c>
      <c r="B16" s="751" t="s">
        <v>12</v>
      </c>
      <c r="C16" s="754" t="s">
        <v>305</v>
      </c>
      <c r="D16" s="755"/>
      <c r="E16" s="755"/>
      <c r="F16" s="755"/>
      <c r="G16" s="755"/>
      <c r="H16" s="755"/>
      <c r="I16" s="755"/>
      <c r="J16" s="755"/>
      <c r="K16" s="755"/>
      <c r="L16" s="755"/>
      <c r="M16" s="755"/>
      <c r="N16" s="755"/>
      <c r="O16" s="756"/>
      <c r="P16" s="751" t="s">
        <v>309</v>
      </c>
    </row>
    <row r="17" spans="1:16" s="10" customFormat="1" x14ac:dyDescent="0.25">
      <c r="A17" s="749"/>
      <c r="B17" s="752"/>
      <c r="C17" s="757" t="s">
        <v>13</v>
      </c>
      <c r="D17" s="759" t="s">
        <v>310</v>
      </c>
      <c r="E17" s="761" t="s">
        <v>311</v>
      </c>
      <c r="F17" s="763" t="s">
        <v>14</v>
      </c>
      <c r="G17" s="759" t="s">
        <v>312</v>
      </c>
      <c r="H17" s="761" t="s">
        <v>313</v>
      </c>
      <c r="I17" s="763" t="s">
        <v>15</v>
      </c>
      <c r="J17" s="759" t="s">
        <v>314</v>
      </c>
      <c r="K17" s="761" t="s">
        <v>315</v>
      </c>
      <c r="L17" s="763" t="s">
        <v>16</v>
      </c>
      <c r="M17" s="759" t="s">
        <v>316</v>
      </c>
      <c r="N17" s="761" t="s">
        <v>317</v>
      </c>
      <c r="O17" s="763" t="s">
        <v>17</v>
      </c>
      <c r="P17" s="752"/>
    </row>
    <row r="18" spans="1:16" s="11" customFormat="1" ht="70.5" customHeight="1" thickBot="1" x14ac:dyDescent="0.3">
      <c r="A18" s="750"/>
      <c r="B18" s="753"/>
      <c r="C18" s="758"/>
      <c r="D18" s="760"/>
      <c r="E18" s="762"/>
      <c r="F18" s="764"/>
      <c r="G18" s="760"/>
      <c r="H18" s="762"/>
      <c r="I18" s="764"/>
      <c r="J18" s="760"/>
      <c r="K18" s="762"/>
      <c r="L18" s="764"/>
      <c r="M18" s="760"/>
      <c r="N18" s="762"/>
      <c r="O18" s="764"/>
      <c r="P18" s="753"/>
    </row>
    <row r="19" spans="1:16" s="11" customFormat="1" ht="9" thickTop="1" x14ac:dyDescent="0.25">
      <c r="A19" s="12" t="s">
        <v>18</v>
      </c>
      <c r="B19" s="12">
        <v>2</v>
      </c>
      <c r="C19" s="13">
        <v>3</v>
      </c>
      <c r="D19" s="190">
        <v>4</v>
      </c>
      <c r="E19" s="393">
        <v>5</v>
      </c>
      <c r="F19" s="12">
        <v>4</v>
      </c>
      <c r="G19" s="190">
        <v>7</v>
      </c>
      <c r="H19" s="192">
        <v>8</v>
      </c>
      <c r="I19" s="15">
        <v>5</v>
      </c>
      <c r="J19" s="190">
        <v>10</v>
      </c>
      <c r="K19" s="165">
        <v>11</v>
      </c>
      <c r="L19" s="15">
        <v>6</v>
      </c>
      <c r="M19" s="165">
        <v>13</v>
      </c>
      <c r="N19" s="14">
        <v>14</v>
      </c>
      <c r="O19" s="15">
        <v>7</v>
      </c>
      <c r="P19" s="15">
        <v>16</v>
      </c>
    </row>
    <row r="20" spans="1:16" s="20" customFormat="1" x14ac:dyDescent="0.25">
      <c r="A20" s="16"/>
      <c r="B20" s="17" t="s">
        <v>19</v>
      </c>
      <c r="C20" s="18"/>
      <c r="D20" s="355"/>
      <c r="E20" s="394"/>
      <c r="F20" s="95"/>
      <c r="G20" s="355"/>
      <c r="H20" s="360"/>
      <c r="I20" s="194"/>
      <c r="J20" s="355"/>
      <c r="K20" s="174"/>
      <c r="L20" s="194"/>
      <c r="M20" s="174"/>
      <c r="N20" s="19"/>
      <c r="O20" s="194"/>
      <c r="P20" s="195"/>
    </row>
    <row r="21" spans="1:16" s="20" customFormat="1" ht="12.75" thickBot="1" x14ac:dyDescent="0.3">
      <c r="A21" s="21"/>
      <c r="B21" s="22" t="s">
        <v>20</v>
      </c>
      <c r="C21" s="23">
        <f>F21+I21+L21+O21</f>
        <v>2601027</v>
      </c>
      <c r="D21" s="196">
        <f>SUM(D22,D25,D26,D42,D43)</f>
        <v>2347799</v>
      </c>
      <c r="E21" s="395">
        <f>SUM(E22,E25,E26,E42,E43)</f>
        <v>0</v>
      </c>
      <c r="F21" s="370">
        <f t="shared" ref="F21:F26" si="0">D21+E21</f>
        <v>2347799</v>
      </c>
      <c r="G21" s="196">
        <f>SUM(G22,G25,G43)</f>
        <v>0</v>
      </c>
      <c r="H21" s="198">
        <f>SUM(H22,H25,H43)</f>
        <v>0</v>
      </c>
      <c r="I21" s="25">
        <f>G21+H21</f>
        <v>0</v>
      </c>
      <c r="J21" s="196">
        <f>SUM(J22,J27,J43)</f>
        <v>253228</v>
      </c>
      <c r="K21" s="198">
        <f>SUM(K22,K27,K43)</f>
        <v>0</v>
      </c>
      <c r="L21" s="25">
        <f>J21+K21</f>
        <v>253228</v>
      </c>
      <c r="M21" s="166">
        <f>SUM(M22,M45)</f>
        <v>0</v>
      </c>
      <c r="N21" s="24">
        <f>SUM(N22,N45)</f>
        <v>0</v>
      </c>
      <c r="O21" s="25">
        <f>M21+N21</f>
        <v>0</v>
      </c>
      <c r="P21" s="199"/>
    </row>
    <row r="22" spans="1:16" ht="12.75" thickTop="1" x14ac:dyDescent="0.25">
      <c r="A22" s="26"/>
      <c r="B22" s="27" t="s">
        <v>21</v>
      </c>
      <c r="C22" s="28">
        <f>F22+I22+L22+O22</f>
        <v>57370</v>
      </c>
      <c r="D22" s="200">
        <f>SUM(D23:D24)</f>
        <v>0</v>
      </c>
      <c r="E22" s="396">
        <f>SUM(E23:E24)</f>
        <v>0</v>
      </c>
      <c r="F22" s="371">
        <f t="shared" si="0"/>
        <v>0</v>
      </c>
      <c r="G22" s="200">
        <f>SUM(G23:G24)</f>
        <v>0</v>
      </c>
      <c r="H22" s="202">
        <f>SUM(H23:H24)</f>
        <v>0</v>
      </c>
      <c r="I22" s="30">
        <f>G22+H22</f>
        <v>0</v>
      </c>
      <c r="J22" s="200">
        <f>SUM(J23:J24)</f>
        <v>57370</v>
      </c>
      <c r="K22" s="202">
        <f>SUM(K23:K24)</f>
        <v>0</v>
      </c>
      <c r="L22" s="30">
        <f>J22+K22</f>
        <v>57370</v>
      </c>
      <c r="M22" s="167">
        <f>SUM(M23:M24)</f>
        <v>0</v>
      </c>
      <c r="N22" s="29">
        <f>SUM(N23:N24)</f>
        <v>0</v>
      </c>
      <c r="O22" s="30">
        <f>M22+N22</f>
        <v>0</v>
      </c>
      <c r="P22" s="203"/>
    </row>
    <row r="23" spans="1:16" hidden="1" x14ac:dyDescent="0.25">
      <c r="A23" s="31"/>
      <c r="B23" s="32" t="s">
        <v>22</v>
      </c>
      <c r="C23" s="33">
        <f>F23+I23+L23+O23</f>
        <v>0</v>
      </c>
      <c r="D23" s="204"/>
      <c r="E23" s="34"/>
      <c r="F23" s="205">
        <f t="shared" si="0"/>
        <v>0</v>
      </c>
      <c r="G23" s="204"/>
      <c r="H23" s="206"/>
      <c r="I23" s="207">
        <f>G23+H23</f>
        <v>0</v>
      </c>
      <c r="J23" s="204"/>
      <c r="K23" s="206"/>
      <c r="L23" s="207">
        <f>J23+K23</f>
        <v>0</v>
      </c>
      <c r="M23" s="175"/>
      <c r="N23" s="34"/>
      <c r="O23" s="207">
        <f>M23+N23</f>
        <v>0</v>
      </c>
      <c r="P23" s="208"/>
    </row>
    <row r="24" spans="1:16" x14ac:dyDescent="0.25">
      <c r="A24" s="35"/>
      <c r="B24" s="36" t="s">
        <v>23</v>
      </c>
      <c r="C24" s="37">
        <f>F24+I24+L24+O24</f>
        <v>57370</v>
      </c>
      <c r="D24" s="209"/>
      <c r="E24" s="397"/>
      <c r="F24" s="373">
        <f t="shared" si="0"/>
        <v>0</v>
      </c>
      <c r="G24" s="209"/>
      <c r="H24" s="211"/>
      <c r="I24" s="212">
        <f>G24+H24</f>
        <v>0</v>
      </c>
      <c r="J24" s="209">
        <f>56141+1229</f>
        <v>57370</v>
      </c>
      <c r="K24" s="211"/>
      <c r="L24" s="212">
        <f>J24+K24</f>
        <v>57370</v>
      </c>
      <c r="M24" s="176"/>
      <c r="N24" s="38"/>
      <c r="O24" s="212">
        <f>M24+N24</f>
        <v>0</v>
      </c>
      <c r="P24" s="213"/>
    </row>
    <row r="25" spans="1:16" s="20" customFormat="1" ht="24.75" thickBot="1" x14ac:dyDescent="0.3">
      <c r="A25" s="39">
        <v>19300</v>
      </c>
      <c r="B25" s="39" t="s">
        <v>24</v>
      </c>
      <c r="C25" s="40">
        <f>SUM(F25,I25)</f>
        <v>2347799</v>
      </c>
      <c r="D25" s="214">
        <f>D51</f>
        <v>2347799</v>
      </c>
      <c r="E25" s="398"/>
      <c r="F25" s="374">
        <f t="shared" si="0"/>
        <v>2347799</v>
      </c>
      <c r="G25" s="214"/>
      <c r="H25" s="216"/>
      <c r="I25" s="217">
        <f>G25+H25</f>
        <v>0</v>
      </c>
      <c r="J25" s="218" t="s">
        <v>25</v>
      </c>
      <c r="K25" s="219" t="s">
        <v>25</v>
      </c>
      <c r="L25" s="43" t="s">
        <v>25</v>
      </c>
      <c r="M25" s="177" t="s">
        <v>25</v>
      </c>
      <c r="N25" s="42" t="s">
        <v>25</v>
      </c>
      <c r="O25" s="43" t="s">
        <v>25</v>
      </c>
      <c r="P25" s="220"/>
    </row>
    <row r="26" spans="1:16" s="20" customFormat="1" ht="32.25" hidden="1" customHeight="1" thickTop="1" x14ac:dyDescent="0.25">
      <c r="A26" s="44"/>
      <c r="B26" s="44" t="s">
        <v>26</v>
      </c>
      <c r="C26" s="45">
        <f>F26</f>
        <v>0</v>
      </c>
      <c r="D26" s="221"/>
      <c r="E26" s="49"/>
      <c r="F26" s="222">
        <f t="shared" si="0"/>
        <v>0</v>
      </c>
      <c r="G26" s="223" t="s">
        <v>25</v>
      </c>
      <c r="H26" s="224" t="s">
        <v>25</v>
      </c>
      <c r="I26" s="48" t="s">
        <v>25</v>
      </c>
      <c r="J26" s="223" t="s">
        <v>25</v>
      </c>
      <c r="K26" s="224" t="s">
        <v>25</v>
      </c>
      <c r="L26" s="48" t="s">
        <v>25</v>
      </c>
      <c r="M26" s="178" t="s">
        <v>25</v>
      </c>
      <c r="N26" s="47" t="s">
        <v>25</v>
      </c>
      <c r="O26" s="48" t="s">
        <v>25</v>
      </c>
      <c r="P26" s="225"/>
    </row>
    <row r="27" spans="1:16" s="20" customFormat="1" ht="36.75" thickTop="1" x14ac:dyDescent="0.25">
      <c r="A27" s="44">
        <v>21300</v>
      </c>
      <c r="B27" s="44" t="s">
        <v>27</v>
      </c>
      <c r="C27" s="45">
        <f t="shared" ref="C27:C41" si="1">L27</f>
        <v>195858</v>
      </c>
      <c r="D27" s="223" t="s">
        <v>25</v>
      </c>
      <c r="E27" s="399" t="s">
        <v>25</v>
      </c>
      <c r="F27" s="400" t="s">
        <v>25</v>
      </c>
      <c r="G27" s="223" t="s">
        <v>25</v>
      </c>
      <c r="H27" s="224" t="s">
        <v>25</v>
      </c>
      <c r="I27" s="48" t="s">
        <v>25</v>
      </c>
      <c r="J27" s="227">
        <f>SUM(J28,J32,J34,J37)</f>
        <v>195858</v>
      </c>
      <c r="K27" s="104">
        <f>SUM(K28,K32,K34,K37)</f>
        <v>0</v>
      </c>
      <c r="L27" s="112">
        <f t="shared" ref="L27:L41" si="2">J27+K27</f>
        <v>195858</v>
      </c>
      <c r="M27" s="178" t="s">
        <v>25</v>
      </c>
      <c r="N27" s="47" t="s">
        <v>25</v>
      </c>
      <c r="O27" s="48" t="s">
        <v>25</v>
      </c>
      <c r="P27" s="225"/>
    </row>
    <row r="28" spans="1:16" s="20" customFormat="1" ht="24" hidden="1" x14ac:dyDescent="0.25">
      <c r="A28" s="51">
        <v>21350</v>
      </c>
      <c r="B28" s="44" t="s">
        <v>28</v>
      </c>
      <c r="C28" s="45">
        <f t="shared" si="1"/>
        <v>0</v>
      </c>
      <c r="D28" s="223" t="s">
        <v>25</v>
      </c>
      <c r="E28" s="47" t="s">
        <v>25</v>
      </c>
      <c r="F28" s="226" t="s">
        <v>25</v>
      </c>
      <c r="G28" s="223" t="s">
        <v>25</v>
      </c>
      <c r="H28" s="224" t="s">
        <v>25</v>
      </c>
      <c r="I28" s="48" t="s">
        <v>25</v>
      </c>
      <c r="J28" s="227">
        <f>SUM(J29:J31)</f>
        <v>0</v>
      </c>
      <c r="K28" s="104">
        <f>SUM(K29:K31)</f>
        <v>0</v>
      </c>
      <c r="L28" s="112">
        <f t="shared" si="2"/>
        <v>0</v>
      </c>
      <c r="M28" s="178" t="s">
        <v>25</v>
      </c>
      <c r="N28" s="47" t="s">
        <v>25</v>
      </c>
      <c r="O28" s="48" t="s">
        <v>25</v>
      </c>
      <c r="P28" s="225"/>
    </row>
    <row r="29" spans="1:16" hidden="1" x14ac:dyDescent="0.25">
      <c r="A29" s="31">
        <v>21351</v>
      </c>
      <c r="B29" s="52" t="s">
        <v>29</v>
      </c>
      <c r="C29" s="53">
        <f t="shared" si="1"/>
        <v>0</v>
      </c>
      <c r="D29" s="228" t="s">
        <v>25</v>
      </c>
      <c r="E29" s="54" t="s">
        <v>25</v>
      </c>
      <c r="F29" s="229" t="s">
        <v>25</v>
      </c>
      <c r="G29" s="228" t="s">
        <v>25</v>
      </c>
      <c r="H29" s="230" t="s">
        <v>25</v>
      </c>
      <c r="I29" s="56" t="s">
        <v>25</v>
      </c>
      <c r="J29" s="231"/>
      <c r="K29" s="232"/>
      <c r="L29" s="114">
        <f t="shared" si="2"/>
        <v>0</v>
      </c>
      <c r="M29" s="233" t="s">
        <v>25</v>
      </c>
      <c r="N29" s="54" t="s">
        <v>25</v>
      </c>
      <c r="O29" s="56" t="s">
        <v>25</v>
      </c>
      <c r="P29" s="208"/>
    </row>
    <row r="30" spans="1:16" hidden="1" x14ac:dyDescent="0.25">
      <c r="A30" s="35">
        <v>21352</v>
      </c>
      <c r="B30" s="57" t="s">
        <v>30</v>
      </c>
      <c r="C30" s="58">
        <f t="shared" si="1"/>
        <v>0</v>
      </c>
      <c r="D30" s="234" t="s">
        <v>25</v>
      </c>
      <c r="E30" s="59" t="s">
        <v>25</v>
      </c>
      <c r="F30" s="235" t="s">
        <v>25</v>
      </c>
      <c r="G30" s="234" t="s">
        <v>25</v>
      </c>
      <c r="H30" s="236" t="s">
        <v>25</v>
      </c>
      <c r="I30" s="61" t="s">
        <v>25</v>
      </c>
      <c r="J30" s="237"/>
      <c r="K30" s="238"/>
      <c r="L30" s="110">
        <f t="shared" si="2"/>
        <v>0</v>
      </c>
      <c r="M30" s="239" t="s">
        <v>25</v>
      </c>
      <c r="N30" s="59" t="s">
        <v>25</v>
      </c>
      <c r="O30" s="61" t="s">
        <v>25</v>
      </c>
      <c r="P30" s="213"/>
    </row>
    <row r="31" spans="1:16" ht="24" hidden="1" x14ac:dyDescent="0.25">
      <c r="A31" s="35">
        <v>21359</v>
      </c>
      <c r="B31" s="57" t="s">
        <v>31</v>
      </c>
      <c r="C31" s="58">
        <f t="shared" si="1"/>
        <v>0</v>
      </c>
      <c r="D31" s="234" t="s">
        <v>25</v>
      </c>
      <c r="E31" s="59" t="s">
        <v>25</v>
      </c>
      <c r="F31" s="235" t="s">
        <v>25</v>
      </c>
      <c r="G31" s="234" t="s">
        <v>25</v>
      </c>
      <c r="H31" s="236" t="s">
        <v>25</v>
      </c>
      <c r="I31" s="61" t="s">
        <v>25</v>
      </c>
      <c r="J31" s="237"/>
      <c r="K31" s="238"/>
      <c r="L31" s="110">
        <f t="shared" si="2"/>
        <v>0</v>
      </c>
      <c r="M31" s="239" t="s">
        <v>25</v>
      </c>
      <c r="N31" s="59" t="s">
        <v>25</v>
      </c>
      <c r="O31" s="61" t="s">
        <v>25</v>
      </c>
      <c r="P31" s="213"/>
    </row>
    <row r="32" spans="1:16" s="20" customFormat="1" ht="36" x14ac:dyDescent="0.25">
      <c r="A32" s="51">
        <v>21370</v>
      </c>
      <c r="B32" s="44" t="s">
        <v>32</v>
      </c>
      <c r="C32" s="45">
        <f t="shared" si="1"/>
        <v>65901</v>
      </c>
      <c r="D32" s="223" t="s">
        <v>25</v>
      </c>
      <c r="E32" s="399" t="s">
        <v>25</v>
      </c>
      <c r="F32" s="400" t="s">
        <v>25</v>
      </c>
      <c r="G32" s="223" t="s">
        <v>25</v>
      </c>
      <c r="H32" s="224" t="s">
        <v>25</v>
      </c>
      <c r="I32" s="48" t="s">
        <v>25</v>
      </c>
      <c r="J32" s="227">
        <f>SUM(J33)</f>
        <v>65901</v>
      </c>
      <c r="K32" s="104">
        <f>SUM(K33)</f>
        <v>0</v>
      </c>
      <c r="L32" s="112">
        <f t="shared" si="2"/>
        <v>65901</v>
      </c>
      <c r="M32" s="178" t="s">
        <v>25</v>
      </c>
      <c r="N32" s="47" t="s">
        <v>25</v>
      </c>
      <c r="O32" s="48" t="s">
        <v>25</v>
      </c>
      <c r="P32" s="225"/>
    </row>
    <row r="33" spans="1:16" ht="36" x14ac:dyDescent="0.25">
      <c r="A33" s="62">
        <v>21379</v>
      </c>
      <c r="B33" s="63" t="s">
        <v>33</v>
      </c>
      <c r="C33" s="64">
        <f t="shared" si="1"/>
        <v>65901</v>
      </c>
      <c r="D33" s="240" t="s">
        <v>25</v>
      </c>
      <c r="E33" s="401" t="s">
        <v>25</v>
      </c>
      <c r="F33" s="402" t="s">
        <v>25</v>
      </c>
      <c r="G33" s="240" t="s">
        <v>25</v>
      </c>
      <c r="H33" s="241" t="s">
        <v>25</v>
      </c>
      <c r="I33" s="67" t="s">
        <v>25</v>
      </c>
      <c r="J33" s="242">
        <v>65901</v>
      </c>
      <c r="K33" s="243"/>
      <c r="L33" s="244">
        <f t="shared" si="2"/>
        <v>65901</v>
      </c>
      <c r="M33" s="245" t="s">
        <v>25</v>
      </c>
      <c r="N33" s="65" t="s">
        <v>25</v>
      </c>
      <c r="O33" s="67" t="s">
        <v>25</v>
      </c>
      <c r="P33" s="246"/>
    </row>
    <row r="34" spans="1:16" s="20" customFormat="1" hidden="1" x14ac:dyDescent="0.25">
      <c r="A34" s="51">
        <v>21380</v>
      </c>
      <c r="B34" s="44" t="s">
        <v>34</v>
      </c>
      <c r="C34" s="45">
        <f t="shared" si="1"/>
        <v>0</v>
      </c>
      <c r="D34" s="223" t="s">
        <v>25</v>
      </c>
      <c r="E34" s="47" t="s">
        <v>25</v>
      </c>
      <c r="F34" s="226" t="s">
        <v>25</v>
      </c>
      <c r="G34" s="223" t="s">
        <v>25</v>
      </c>
      <c r="H34" s="224" t="s">
        <v>25</v>
      </c>
      <c r="I34" s="48" t="s">
        <v>25</v>
      </c>
      <c r="J34" s="227">
        <f>SUM(J35:J36)</f>
        <v>0</v>
      </c>
      <c r="K34" s="104">
        <f>SUM(K35:K36)</f>
        <v>0</v>
      </c>
      <c r="L34" s="112">
        <f t="shared" si="2"/>
        <v>0</v>
      </c>
      <c r="M34" s="178" t="s">
        <v>25</v>
      </c>
      <c r="N34" s="47" t="s">
        <v>25</v>
      </c>
      <c r="O34" s="48" t="s">
        <v>25</v>
      </c>
      <c r="P34" s="225"/>
    </row>
    <row r="35" spans="1:16" hidden="1" x14ac:dyDescent="0.25">
      <c r="A35" s="32">
        <v>21381</v>
      </c>
      <c r="B35" s="52" t="s">
        <v>35</v>
      </c>
      <c r="C35" s="53">
        <f t="shared" si="1"/>
        <v>0</v>
      </c>
      <c r="D35" s="228" t="s">
        <v>25</v>
      </c>
      <c r="E35" s="54" t="s">
        <v>25</v>
      </c>
      <c r="F35" s="229" t="s">
        <v>25</v>
      </c>
      <c r="G35" s="228" t="s">
        <v>25</v>
      </c>
      <c r="H35" s="230" t="s">
        <v>25</v>
      </c>
      <c r="I35" s="56" t="s">
        <v>25</v>
      </c>
      <c r="J35" s="231"/>
      <c r="K35" s="232"/>
      <c r="L35" s="114">
        <f t="shared" si="2"/>
        <v>0</v>
      </c>
      <c r="M35" s="233" t="s">
        <v>25</v>
      </c>
      <c r="N35" s="54" t="s">
        <v>25</v>
      </c>
      <c r="O35" s="56" t="s">
        <v>25</v>
      </c>
      <c r="P35" s="208"/>
    </row>
    <row r="36" spans="1:16" ht="24" hidden="1" x14ac:dyDescent="0.25">
      <c r="A36" s="36">
        <v>21383</v>
      </c>
      <c r="B36" s="57" t="s">
        <v>36</v>
      </c>
      <c r="C36" s="58">
        <f t="shared" si="1"/>
        <v>0</v>
      </c>
      <c r="D36" s="234" t="s">
        <v>25</v>
      </c>
      <c r="E36" s="59" t="s">
        <v>25</v>
      </c>
      <c r="F36" s="235" t="s">
        <v>25</v>
      </c>
      <c r="G36" s="234" t="s">
        <v>25</v>
      </c>
      <c r="H36" s="236" t="s">
        <v>25</v>
      </c>
      <c r="I36" s="61" t="s">
        <v>25</v>
      </c>
      <c r="J36" s="237"/>
      <c r="K36" s="238"/>
      <c r="L36" s="110">
        <f t="shared" si="2"/>
        <v>0</v>
      </c>
      <c r="M36" s="239" t="s">
        <v>25</v>
      </c>
      <c r="N36" s="59" t="s">
        <v>25</v>
      </c>
      <c r="O36" s="61" t="s">
        <v>25</v>
      </c>
      <c r="P36" s="213"/>
    </row>
    <row r="37" spans="1:16" s="20" customFormat="1" ht="24" x14ac:dyDescent="0.25">
      <c r="A37" s="51">
        <v>21390</v>
      </c>
      <c r="B37" s="44" t="s">
        <v>37</v>
      </c>
      <c r="C37" s="45">
        <f t="shared" si="1"/>
        <v>129957</v>
      </c>
      <c r="D37" s="223" t="s">
        <v>25</v>
      </c>
      <c r="E37" s="399" t="s">
        <v>25</v>
      </c>
      <c r="F37" s="400" t="s">
        <v>25</v>
      </c>
      <c r="G37" s="223" t="s">
        <v>25</v>
      </c>
      <c r="H37" s="224" t="s">
        <v>25</v>
      </c>
      <c r="I37" s="48" t="s">
        <v>25</v>
      </c>
      <c r="J37" s="227">
        <f>SUM(J38:J41)</f>
        <v>129957</v>
      </c>
      <c r="K37" s="104">
        <f>SUM(K38:K41)</f>
        <v>0</v>
      </c>
      <c r="L37" s="112">
        <f t="shared" si="2"/>
        <v>129957</v>
      </c>
      <c r="M37" s="178" t="s">
        <v>25</v>
      </c>
      <c r="N37" s="47" t="s">
        <v>25</v>
      </c>
      <c r="O37" s="48" t="s">
        <v>25</v>
      </c>
      <c r="P37" s="225"/>
    </row>
    <row r="38" spans="1:16" ht="24" hidden="1" x14ac:dyDescent="0.25">
      <c r="A38" s="32">
        <v>21391</v>
      </c>
      <c r="B38" s="52" t="s">
        <v>38</v>
      </c>
      <c r="C38" s="53">
        <f t="shared" si="1"/>
        <v>0</v>
      </c>
      <c r="D38" s="228" t="s">
        <v>25</v>
      </c>
      <c r="E38" s="54" t="s">
        <v>25</v>
      </c>
      <c r="F38" s="229" t="s">
        <v>25</v>
      </c>
      <c r="G38" s="228" t="s">
        <v>25</v>
      </c>
      <c r="H38" s="230" t="s">
        <v>25</v>
      </c>
      <c r="I38" s="56" t="s">
        <v>25</v>
      </c>
      <c r="J38" s="231"/>
      <c r="K38" s="232"/>
      <c r="L38" s="114">
        <f t="shared" si="2"/>
        <v>0</v>
      </c>
      <c r="M38" s="233" t="s">
        <v>25</v>
      </c>
      <c r="N38" s="54" t="s">
        <v>25</v>
      </c>
      <c r="O38" s="56" t="s">
        <v>25</v>
      </c>
      <c r="P38" s="208"/>
    </row>
    <row r="39" spans="1:16" hidden="1" x14ac:dyDescent="0.25">
      <c r="A39" s="36">
        <v>21393</v>
      </c>
      <c r="B39" s="57" t="s">
        <v>39</v>
      </c>
      <c r="C39" s="58">
        <f t="shared" si="1"/>
        <v>0</v>
      </c>
      <c r="D39" s="234" t="s">
        <v>25</v>
      </c>
      <c r="E39" s="59" t="s">
        <v>25</v>
      </c>
      <c r="F39" s="235" t="s">
        <v>25</v>
      </c>
      <c r="G39" s="234" t="s">
        <v>25</v>
      </c>
      <c r="H39" s="236" t="s">
        <v>25</v>
      </c>
      <c r="I39" s="61" t="s">
        <v>25</v>
      </c>
      <c r="J39" s="237"/>
      <c r="K39" s="238"/>
      <c r="L39" s="110">
        <f t="shared" si="2"/>
        <v>0</v>
      </c>
      <c r="M39" s="239" t="s">
        <v>25</v>
      </c>
      <c r="N39" s="59" t="s">
        <v>25</v>
      </c>
      <c r="O39" s="61" t="s">
        <v>25</v>
      </c>
      <c r="P39" s="213"/>
    </row>
    <row r="40" spans="1:16" hidden="1" x14ac:dyDescent="0.25">
      <c r="A40" s="36">
        <v>21395</v>
      </c>
      <c r="B40" s="57" t="s">
        <v>40</v>
      </c>
      <c r="C40" s="58">
        <f t="shared" si="1"/>
        <v>0</v>
      </c>
      <c r="D40" s="234" t="s">
        <v>25</v>
      </c>
      <c r="E40" s="59" t="s">
        <v>25</v>
      </c>
      <c r="F40" s="235" t="s">
        <v>25</v>
      </c>
      <c r="G40" s="234" t="s">
        <v>25</v>
      </c>
      <c r="H40" s="236" t="s">
        <v>25</v>
      </c>
      <c r="I40" s="61" t="s">
        <v>25</v>
      </c>
      <c r="J40" s="237"/>
      <c r="K40" s="238"/>
      <c r="L40" s="110">
        <f t="shared" si="2"/>
        <v>0</v>
      </c>
      <c r="M40" s="239" t="s">
        <v>25</v>
      </c>
      <c r="N40" s="59" t="s">
        <v>25</v>
      </c>
      <c r="O40" s="61" t="s">
        <v>25</v>
      </c>
      <c r="P40" s="213"/>
    </row>
    <row r="41" spans="1:16" ht="24" x14ac:dyDescent="0.25">
      <c r="A41" s="36">
        <v>21399</v>
      </c>
      <c r="B41" s="57" t="s">
        <v>41</v>
      </c>
      <c r="C41" s="58">
        <f t="shared" si="1"/>
        <v>129957</v>
      </c>
      <c r="D41" s="234" t="s">
        <v>25</v>
      </c>
      <c r="E41" s="403" t="s">
        <v>25</v>
      </c>
      <c r="F41" s="404" t="s">
        <v>25</v>
      </c>
      <c r="G41" s="234" t="s">
        <v>25</v>
      </c>
      <c r="H41" s="236" t="s">
        <v>25</v>
      </c>
      <c r="I41" s="61" t="s">
        <v>25</v>
      </c>
      <c r="J41" s="237">
        <v>129957</v>
      </c>
      <c r="K41" s="238"/>
      <c r="L41" s="110">
        <f t="shared" si="2"/>
        <v>129957</v>
      </c>
      <c r="M41" s="239" t="s">
        <v>25</v>
      </c>
      <c r="N41" s="59" t="s">
        <v>25</v>
      </c>
      <c r="O41" s="61" t="s">
        <v>25</v>
      </c>
      <c r="P41" s="213"/>
    </row>
    <row r="42" spans="1:16" s="20" customFormat="1" ht="24" hidden="1" x14ac:dyDescent="0.25">
      <c r="A42" s="51">
        <v>21420</v>
      </c>
      <c r="B42" s="44" t="s">
        <v>42</v>
      </c>
      <c r="C42" s="68">
        <f>F42</f>
        <v>0</v>
      </c>
      <c r="D42" s="247"/>
      <c r="E42" s="46"/>
      <c r="F42" s="222">
        <f>D42+E42</f>
        <v>0</v>
      </c>
      <c r="G42" s="223" t="s">
        <v>25</v>
      </c>
      <c r="H42" s="224" t="s">
        <v>25</v>
      </c>
      <c r="I42" s="48" t="s">
        <v>25</v>
      </c>
      <c r="J42" s="223" t="s">
        <v>25</v>
      </c>
      <c r="K42" s="224" t="s">
        <v>25</v>
      </c>
      <c r="L42" s="48" t="s">
        <v>25</v>
      </c>
      <c r="M42" s="178" t="s">
        <v>25</v>
      </c>
      <c r="N42" s="47" t="s">
        <v>25</v>
      </c>
      <c r="O42" s="48" t="s">
        <v>25</v>
      </c>
      <c r="P42" s="225"/>
    </row>
    <row r="43" spans="1:16" s="20" customFormat="1" ht="24" hidden="1" x14ac:dyDescent="0.25">
      <c r="A43" s="69">
        <v>21490</v>
      </c>
      <c r="B43" s="70" t="s">
        <v>43</v>
      </c>
      <c r="C43" s="68">
        <f>F43+I43+L43</f>
        <v>0</v>
      </c>
      <c r="D43" s="248">
        <f>D44</f>
        <v>0</v>
      </c>
      <c r="E43" s="71">
        <f>E44</f>
        <v>0</v>
      </c>
      <c r="F43" s="249">
        <f>D43+E43</f>
        <v>0</v>
      </c>
      <c r="G43" s="248">
        <f>G44</f>
        <v>0</v>
      </c>
      <c r="H43" s="250">
        <f t="shared" ref="H43:K43" si="3">H44</f>
        <v>0</v>
      </c>
      <c r="I43" s="251">
        <f>G43+H43</f>
        <v>0</v>
      </c>
      <c r="J43" s="248">
        <f>J44</f>
        <v>0</v>
      </c>
      <c r="K43" s="250">
        <f t="shared" si="3"/>
        <v>0</v>
      </c>
      <c r="L43" s="251">
        <f>J43+K43</f>
        <v>0</v>
      </c>
      <c r="M43" s="178" t="s">
        <v>25</v>
      </c>
      <c r="N43" s="47" t="s">
        <v>25</v>
      </c>
      <c r="O43" s="48" t="s">
        <v>25</v>
      </c>
      <c r="P43" s="225"/>
    </row>
    <row r="44" spans="1:16" s="20" customFormat="1" ht="24" hidden="1" x14ac:dyDescent="0.25">
      <c r="A44" s="36">
        <v>21499</v>
      </c>
      <c r="B44" s="57" t="s">
        <v>44</v>
      </c>
      <c r="C44" s="252">
        <f>F44+I44+L44</f>
        <v>0</v>
      </c>
      <c r="D44" s="204"/>
      <c r="E44" s="34"/>
      <c r="F44" s="205">
        <f>D44+E44</f>
        <v>0</v>
      </c>
      <c r="G44" s="253"/>
      <c r="H44" s="206"/>
      <c r="I44" s="207">
        <f>G44+H44</f>
        <v>0</v>
      </c>
      <c r="J44" s="204"/>
      <c r="K44" s="206"/>
      <c r="L44" s="207">
        <f>J44+K44</f>
        <v>0</v>
      </c>
      <c r="M44" s="245" t="s">
        <v>25</v>
      </c>
      <c r="N44" s="65" t="s">
        <v>25</v>
      </c>
      <c r="O44" s="67" t="s">
        <v>25</v>
      </c>
      <c r="P44" s="246"/>
    </row>
    <row r="45" spans="1:16" ht="24" hidden="1" x14ac:dyDescent="0.25">
      <c r="A45" s="73">
        <v>23000</v>
      </c>
      <c r="B45" s="74" t="s">
        <v>45</v>
      </c>
      <c r="C45" s="68">
        <f>O45</f>
        <v>0</v>
      </c>
      <c r="D45" s="254" t="s">
        <v>25</v>
      </c>
      <c r="E45" s="76" t="s">
        <v>25</v>
      </c>
      <c r="F45" s="255" t="s">
        <v>25</v>
      </c>
      <c r="G45" s="254" t="s">
        <v>25</v>
      </c>
      <c r="H45" s="256" t="s">
        <v>25</v>
      </c>
      <c r="I45" s="257" t="s">
        <v>25</v>
      </c>
      <c r="J45" s="254" t="s">
        <v>25</v>
      </c>
      <c r="K45" s="256" t="s">
        <v>25</v>
      </c>
      <c r="L45" s="257" t="s">
        <v>25</v>
      </c>
      <c r="M45" s="169">
        <f>SUM(M46:M47)</f>
        <v>0</v>
      </c>
      <c r="N45" s="75">
        <f>SUM(N46:N47)</f>
        <v>0</v>
      </c>
      <c r="O45" s="258">
        <f>M45+N45</f>
        <v>0</v>
      </c>
      <c r="P45" s="225"/>
    </row>
    <row r="46" spans="1:16" ht="24" hidden="1" x14ac:dyDescent="0.25">
      <c r="A46" s="77">
        <v>23410</v>
      </c>
      <c r="B46" s="78" t="s">
        <v>46</v>
      </c>
      <c r="C46" s="80">
        <f>O46</f>
        <v>0</v>
      </c>
      <c r="D46" s="259" t="s">
        <v>25</v>
      </c>
      <c r="E46" s="79" t="s">
        <v>25</v>
      </c>
      <c r="F46" s="260" t="s">
        <v>25</v>
      </c>
      <c r="G46" s="259" t="s">
        <v>25</v>
      </c>
      <c r="H46" s="261" t="s">
        <v>25</v>
      </c>
      <c r="I46" s="262" t="s">
        <v>25</v>
      </c>
      <c r="J46" s="259" t="s">
        <v>25</v>
      </c>
      <c r="K46" s="261" t="s">
        <v>25</v>
      </c>
      <c r="L46" s="262" t="s">
        <v>25</v>
      </c>
      <c r="M46" s="263"/>
      <c r="N46" s="264"/>
      <c r="O46" s="160">
        <f>M46+N46</f>
        <v>0</v>
      </c>
      <c r="P46" s="265"/>
    </row>
    <row r="47" spans="1:16" ht="24" hidden="1" x14ac:dyDescent="0.25">
      <c r="A47" s="77">
        <v>23510</v>
      </c>
      <c r="B47" s="78" t="s">
        <v>47</v>
      </c>
      <c r="C47" s="80">
        <f>O47</f>
        <v>0</v>
      </c>
      <c r="D47" s="259" t="s">
        <v>25</v>
      </c>
      <c r="E47" s="79" t="s">
        <v>25</v>
      </c>
      <c r="F47" s="260" t="s">
        <v>25</v>
      </c>
      <c r="G47" s="259" t="s">
        <v>25</v>
      </c>
      <c r="H47" s="261" t="s">
        <v>25</v>
      </c>
      <c r="I47" s="262" t="s">
        <v>25</v>
      </c>
      <c r="J47" s="259" t="s">
        <v>25</v>
      </c>
      <c r="K47" s="261" t="s">
        <v>25</v>
      </c>
      <c r="L47" s="262" t="s">
        <v>25</v>
      </c>
      <c r="M47" s="263"/>
      <c r="N47" s="264"/>
      <c r="O47" s="160">
        <f>M47+N47</f>
        <v>0</v>
      </c>
      <c r="P47" s="265"/>
    </row>
    <row r="48" spans="1:16" x14ac:dyDescent="0.25">
      <c r="A48" s="81"/>
      <c r="B48" s="78"/>
      <c r="C48" s="82"/>
      <c r="D48" s="356"/>
      <c r="E48" s="405"/>
      <c r="F48" s="379"/>
      <c r="G48" s="356"/>
      <c r="H48" s="361"/>
      <c r="I48" s="262"/>
      <c r="J48" s="363"/>
      <c r="K48" s="364"/>
      <c r="L48" s="160"/>
      <c r="M48" s="263"/>
      <c r="N48" s="264"/>
      <c r="O48" s="160"/>
      <c r="P48" s="265"/>
    </row>
    <row r="49" spans="1:16" s="20" customFormat="1" x14ac:dyDescent="0.25">
      <c r="A49" s="83"/>
      <c r="B49" s="84" t="s">
        <v>48</v>
      </c>
      <c r="C49" s="85"/>
      <c r="D49" s="358"/>
      <c r="E49" s="406"/>
      <c r="F49" s="407"/>
      <c r="G49" s="358"/>
      <c r="H49" s="362"/>
      <c r="I49" s="161"/>
      <c r="J49" s="358"/>
      <c r="K49" s="362"/>
      <c r="L49" s="161"/>
      <c r="M49" s="365"/>
      <c r="N49" s="359"/>
      <c r="O49" s="161"/>
      <c r="P49" s="268"/>
    </row>
    <row r="50" spans="1:16" s="20" customFormat="1" ht="12.75" thickBot="1" x14ac:dyDescent="0.3">
      <c r="A50" s="86"/>
      <c r="B50" s="21" t="s">
        <v>49</v>
      </c>
      <c r="C50" s="87">
        <f t="shared" ref="C50:C113" si="4">F50+I50+L50+O50</f>
        <v>2601027</v>
      </c>
      <c r="D50" s="269">
        <f>SUM(D51,D281)</f>
        <v>2347799</v>
      </c>
      <c r="E50" s="408">
        <f>SUM(E51,E281)</f>
        <v>0</v>
      </c>
      <c r="F50" s="382">
        <f t="shared" ref="F50:F114" si="5">D50+E50</f>
        <v>2347799</v>
      </c>
      <c r="G50" s="269">
        <f>SUM(G51,G281)</f>
        <v>0</v>
      </c>
      <c r="H50" s="271">
        <f>SUM(H51,H281)</f>
        <v>0</v>
      </c>
      <c r="I50" s="89">
        <f t="shared" ref="I50:I114" si="6">G50+H50</f>
        <v>0</v>
      </c>
      <c r="J50" s="269">
        <f>SUM(J51,J281)</f>
        <v>253228</v>
      </c>
      <c r="K50" s="271">
        <f>SUM(K51,K281)</f>
        <v>0</v>
      </c>
      <c r="L50" s="89">
        <f t="shared" ref="L50:L114" si="7">J50+K50</f>
        <v>253228</v>
      </c>
      <c r="M50" s="163">
        <f>SUM(M51,M281)</f>
        <v>0</v>
      </c>
      <c r="N50" s="88">
        <f>SUM(N51,N281)</f>
        <v>0</v>
      </c>
      <c r="O50" s="89">
        <f t="shared" ref="O50:O114" si="8">M50+N50</f>
        <v>0</v>
      </c>
      <c r="P50" s="199"/>
    </row>
    <row r="51" spans="1:16" s="20" customFormat="1" ht="36.75" thickTop="1" x14ac:dyDescent="0.25">
      <c r="A51" s="90"/>
      <c r="B51" s="91" t="s">
        <v>50</v>
      </c>
      <c r="C51" s="92">
        <f t="shared" si="4"/>
        <v>2598947</v>
      </c>
      <c r="D51" s="272">
        <f>SUM(D52,D194)</f>
        <v>2347799</v>
      </c>
      <c r="E51" s="409">
        <f>SUM(E52,E194)</f>
        <v>0</v>
      </c>
      <c r="F51" s="383">
        <f t="shared" si="5"/>
        <v>2347799</v>
      </c>
      <c r="G51" s="272">
        <f>SUM(G52,G194)</f>
        <v>0</v>
      </c>
      <c r="H51" s="274">
        <f>SUM(H52,H194)</f>
        <v>0</v>
      </c>
      <c r="I51" s="94">
        <f t="shared" si="6"/>
        <v>0</v>
      </c>
      <c r="J51" s="272">
        <f>SUM(J52,J194)</f>
        <v>251148</v>
      </c>
      <c r="K51" s="274">
        <f>SUM(K52,K194)</f>
        <v>0</v>
      </c>
      <c r="L51" s="94">
        <f t="shared" si="7"/>
        <v>251148</v>
      </c>
      <c r="M51" s="170">
        <f>SUM(M52,M194)</f>
        <v>0</v>
      </c>
      <c r="N51" s="93">
        <f>SUM(N52,N194)</f>
        <v>0</v>
      </c>
      <c r="O51" s="94">
        <f t="shared" si="8"/>
        <v>0</v>
      </c>
      <c r="P51" s="275"/>
    </row>
    <row r="52" spans="1:16" s="20" customFormat="1" ht="24" x14ac:dyDescent="0.25">
      <c r="A52" s="95"/>
      <c r="B52" s="16" t="s">
        <v>51</v>
      </c>
      <c r="C52" s="96">
        <f t="shared" si="4"/>
        <v>2537879</v>
      </c>
      <c r="D52" s="276">
        <f>SUM(D53,D75,D173,D187)</f>
        <v>2301731</v>
      </c>
      <c r="E52" s="410">
        <f>SUM(E53,E75,E173,E187)</f>
        <v>0</v>
      </c>
      <c r="F52" s="384">
        <f t="shared" si="5"/>
        <v>2301731</v>
      </c>
      <c r="G52" s="276">
        <f>SUM(G53,G75,G173,G187)</f>
        <v>0</v>
      </c>
      <c r="H52" s="278">
        <f>SUM(H53,H75,H173,H187)</f>
        <v>0</v>
      </c>
      <c r="I52" s="98">
        <f t="shared" si="6"/>
        <v>0</v>
      </c>
      <c r="J52" s="276">
        <f>SUM(J53,J75,J173,J187)</f>
        <v>236148</v>
      </c>
      <c r="K52" s="278">
        <f>SUM(K53,K75,K173,K187)</f>
        <v>0</v>
      </c>
      <c r="L52" s="98">
        <f t="shared" si="7"/>
        <v>236148</v>
      </c>
      <c r="M52" s="171">
        <f>SUM(M53,M75,M173,M187)</f>
        <v>0</v>
      </c>
      <c r="N52" s="97">
        <f>SUM(N53,N75,N173,N187)</f>
        <v>0</v>
      </c>
      <c r="O52" s="98">
        <f t="shared" si="8"/>
        <v>0</v>
      </c>
      <c r="P52" s="279"/>
    </row>
    <row r="53" spans="1:16" s="20" customFormat="1" x14ac:dyDescent="0.25">
      <c r="A53" s="99">
        <v>1000</v>
      </c>
      <c r="B53" s="99" t="s">
        <v>52</v>
      </c>
      <c r="C53" s="100">
        <f t="shared" si="4"/>
        <v>2151126</v>
      </c>
      <c r="D53" s="280">
        <f>SUM(D54,D67)</f>
        <v>2151126</v>
      </c>
      <c r="E53" s="411">
        <f>SUM(E54,E67)</f>
        <v>0</v>
      </c>
      <c r="F53" s="385">
        <f t="shared" si="5"/>
        <v>2151126</v>
      </c>
      <c r="G53" s="280">
        <f>SUM(G54,G67)</f>
        <v>0</v>
      </c>
      <c r="H53" s="282">
        <f>SUM(H54,H67)</f>
        <v>0</v>
      </c>
      <c r="I53" s="102">
        <f t="shared" si="6"/>
        <v>0</v>
      </c>
      <c r="J53" s="280">
        <f>SUM(J54,J67)</f>
        <v>0</v>
      </c>
      <c r="K53" s="282">
        <f>SUM(K54,K67)</f>
        <v>0</v>
      </c>
      <c r="L53" s="102">
        <f t="shared" si="7"/>
        <v>0</v>
      </c>
      <c r="M53" s="133">
        <f>SUM(M54,M67)</f>
        <v>0</v>
      </c>
      <c r="N53" s="101">
        <f>SUM(N54,N67)</f>
        <v>0</v>
      </c>
      <c r="O53" s="102">
        <f t="shared" si="8"/>
        <v>0</v>
      </c>
      <c r="P53" s="366"/>
    </row>
    <row r="54" spans="1:16" x14ac:dyDescent="0.25">
      <c r="A54" s="44">
        <v>1100</v>
      </c>
      <c r="B54" s="103" t="s">
        <v>53</v>
      </c>
      <c r="C54" s="45">
        <f t="shared" si="4"/>
        <v>1661039</v>
      </c>
      <c r="D54" s="227">
        <f>SUM(D55,D58,D66)</f>
        <v>1661039</v>
      </c>
      <c r="E54" s="412">
        <f>SUM(E55,E58,E66)</f>
        <v>0</v>
      </c>
      <c r="F54" s="375">
        <f t="shared" si="5"/>
        <v>1661039</v>
      </c>
      <c r="G54" s="227">
        <f>SUM(G55,G58,G66)</f>
        <v>0</v>
      </c>
      <c r="H54" s="104">
        <f>SUM(H55,H58,H66)</f>
        <v>0</v>
      </c>
      <c r="I54" s="112">
        <f t="shared" si="6"/>
        <v>0</v>
      </c>
      <c r="J54" s="227">
        <f>SUM(J55,J58,J66)</f>
        <v>0</v>
      </c>
      <c r="K54" s="104">
        <f>SUM(K55,K58,K66)</f>
        <v>0</v>
      </c>
      <c r="L54" s="112">
        <f t="shared" si="7"/>
        <v>0</v>
      </c>
      <c r="M54" s="134">
        <f>SUM(M55,M58,M66)</f>
        <v>0</v>
      </c>
      <c r="N54" s="126">
        <f>SUM(N55,N58,N66)</f>
        <v>0</v>
      </c>
      <c r="O54" s="284">
        <f t="shared" si="8"/>
        <v>0</v>
      </c>
      <c r="P54" s="285"/>
    </row>
    <row r="55" spans="1:16" x14ac:dyDescent="0.25">
      <c r="A55" s="105">
        <v>1110</v>
      </c>
      <c r="B55" s="78" t="s">
        <v>54</v>
      </c>
      <c r="C55" s="82">
        <f t="shared" si="4"/>
        <v>1168032</v>
      </c>
      <c r="D55" s="127">
        <f>SUM(D56:D57)</f>
        <v>1168032</v>
      </c>
      <c r="E55" s="413">
        <f>SUM(E56:E57)</f>
        <v>0</v>
      </c>
      <c r="F55" s="380">
        <f t="shared" si="5"/>
        <v>1168032</v>
      </c>
      <c r="G55" s="127">
        <f>SUM(G56:G57)</f>
        <v>0</v>
      </c>
      <c r="H55" s="172">
        <f>SUM(H56:H57)</f>
        <v>0</v>
      </c>
      <c r="I55" s="107">
        <f t="shared" si="6"/>
        <v>0</v>
      </c>
      <c r="J55" s="127">
        <f>SUM(J56:J57)</f>
        <v>0</v>
      </c>
      <c r="K55" s="172">
        <f>SUM(K56:K57)</f>
        <v>0</v>
      </c>
      <c r="L55" s="107">
        <f t="shared" si="7"/>
        <v>0</v>
      </c>
      <c r="M55" s="132">
        <f>SUM(M56:M57)</f>
        <v>0</v>
      </c>
      <c r="N55" s="106">
        <f>SUM(N56:N57)</f>
        <v>0</v>
      </c>
      <c r="O55" s="107">
        <f t="shared" si="8"/>
        <v>0</v>
      </c>
      <c r="P55" s="265"/>
    </row>
    <row r="56" spans="1:16" hidden="1" x14ac:dyDescent="0.25">
      <c r="A56" s="32">
        <v>1111</v>
      </c>
      <c r="B56" s="52" t="s">
        <v>55</v>
      </c>
      <c r="C56" s="53">
        <f t="shared" si="4"/>
        <v>0</v>
      </c>
      <c r="D56" s="231">
        <v>0</v>
      </c>
      <c r="E56" s="414"/>
      <c r="F56" s="376">
        <f t="shared" si="5"/>
        <v>0</v>
      </c>
      <c r="G56" s="231"/>
      <c r="H56" s="232"/>
      <c r="I56" s="114">
        <f t="shared" si="6"/>
        <v>0</v>
      </c>
      <c r="J56" s="231">
        <v>0</v>
      </c>
      <c r="K56" s="232"/>
      <c r="L56" s="114">
        <f t="shared" si="7"/>
        <v>0</v>
      </c>
      <c r="M56" s="179"/>
      <c r="N56" s="55"/>
      <c r="O56" s="114">
        <f t="shared" si="8"/>
        <v>0</v>
      </c>
      <c r="P56" s="208"/>
    </row>
    <row r="57" spans="1:16" ht="24" x14ac:dyDescent="0.25">
      <c r="A57" s="36">
        <v>1119</v>
      </c>
      <c r="B57" s="57" t="s">
        <v>56</v>
      </c>
      <c r="C57" s="58">
        <f t="shared" si="4"/>
        <v>1168032</v>
      </c>
      <c r="D57" s="237">
        <v>1168032</v>
      </c>
      <c r="E57" s="415"/>
      <c r="F57" s="311">
        <f t="shared" si="5"/>
        <v>1168032</v>
      </c>
      <c r="G57" s="237"/>
      <c r="H57" s="238"/>
      <c r="I57" s="110">
        <f t="shared" si="6"/>
        <v>0</v>
      </c>
      <c r="J57" s="237">
        <v>0</v>
      </c>
      <c r="K57" s="238"/>
      <c r="L57" s="110">
        <f t="shared" si="7"/>
        <v>0</v>
      </c>
      <c r="M57" s="121"/>
      <c r="N57" s="60"/>
      <c r="O57" s="110">
        <f t="shared" si="8"/>
        <v>0</v>
      </c>
      <c r="P57" s="213"/>
    </row>
    <row r="58" spans="1:16" ht="24" x14ac:dyDescent="0.25">
      <c r="A58" s="108">
        <v>1140</v>
      </c>
      <c r="B58" s="57" t="s">
        <v>57</v>
      </c>
      <c r="C58" s="58">
        <f t="shared" si="4"/>
        <v>370079</v>
      </c>
      <c r="D58" s="288">
        <f>SUM(D59:D65)</f>
        <v>370079</v>
      </c>
      <c r="E58" s="137">
        <f>SUM(E59:E65)</f>
        <v>0</v>
      </c>
      <c r="F58" s="311">
        <f>D58+E58</f>
        <v>370079</v>
      </c>
      <c r="G58" s="288">
        <f>SUM(G59:G65)</f>
        <v>0</v>
      </c>
      <c r="H58" s="115">
        <f>SUM(H59:H65)</f>
        <v>0</v>
      </c>
      <c r="I58" s="110">
        <f t="shared" si="6"/>
        <v>0</v>
      </c>
      <c r="J58" s="288">
        <f>SUM(J59:J65)</f>
        <v>0</v>
      </c>
      <c r="K58" s="115">
        <f>SUM(K59:K65)</f>
        <v>0</v>
      </c>
      <c r="L58" s="110">
        <f t="shared" si="7"/>
        <v>0</v>
      </c>
      <c r="M58" s="131">
        <f>SUM(M59:M65)</f>
        <v>0</v>
      </c>
      <c r="N58" s="109">
        <f>SUM(N59:N65)</f>
        <v>0</v>
      </c>
      <c r="O58" s="110">
        <f t="shared" si="8"/>
        <v>0</v>
      </c>
      <c r="P58" s="213"/>
    </row>
    <row r="59" spans="1:16" x14ac:dyDescent="0.25">
      <c r="A59" s="36">
        <v>1141</v>
      </c>
      <c r="B59" s="57" t="s">
        <v>58</v>
      </c>
      <c r="C59" s="58">
        <f t="shared" si="4"/>
        <v>4827</v>
      </c>
      <c r="D59" s="237">
        <v>4827</v>
      </c>
      <c r="E59" s="60"/>
      <c r="F59" s="145">
        <f t="shared" si="5"/>
        <v>4827</v>
      </c>
      <c r="G59" s="237"/>
      <c r="H59" s="238"/>
      <c r="I59" s="110">
        <f t="shared" si="6"/>
        <v>0</v>
      </c>
      <c r="J59" s="237">
        <v>0</v>
      </c>
      <c r="K59" s="238"/>
      <c r="L59" s="110">
        <f t="shared" si="7"/>
        <v>0</v>
      </c>
      <c r="M59" s="121"/>
      <c r="N59" s="60"/>
      <c r="O59" s="110">
        <f t="shared" si="8"/>
        <v>0</v>
      </c>
      <c r="P59" s="213"/>
    </row>
    <row r="60" spans="1:16" ht="24" x14ac:dyDescent="0.25">
      <c r="A60" s="36">
        <v>1142</v>
      </c>
      <c r="B60" s="57" t="s">
        <v>59</v>
      </c>
      <c r="C60" s="58">
        <f t="shared" si="4"/>
        <v>22007</v>
      </c>
      <c r="D60" s="237">
        <v>22007</v>
      </c>
      <c r="E60" s="415"/>
      <c r="F60" s="311">
        <f t="shared" si="5"/>
        <v>22007</v>
      </c>
      <c r="G60" s="237"/>
      <c r="H60" s="238"/>
      <c r="I60" s="110">
        <f t="shared" si="6"/>
        <v>0</v>
      </c>
      <c r="J60" s="237">
        <v>0</v>
      </c>
      <c r="K60" s="238"/>
      <c r="L60" s="110">
        <f t="shared" si="7"/>
        <v>0</v>
      </c>
      <c r="M60" s="121"/>
      <c r="N60" s="60"/>
      <c r="O60" s="110">
        <f t="shared" si="8"/>
        <v>0</v>
      </c>
      <c r="P60" s="213"/>
    </row>
    <row r="61" spans="1:16" ht="24" hidden="1" x14ac:dyDescent="0.25">
      <c r="A61" s="36">
        <v>1145</v>
      </c>
      <c r="B61" s="57" t="s">
        <v>60</v>
      </c>
      <c r="C61" s="58">
        <f t="shared" si="4"/>
        <v>0</v>
      </c>
      <c r="D61" s="237">
        <v>0</v>
      </c>
      <c r="E61" s="60"/>
      <c r="F61" s="145">
        <f t="shared" si="5"/>
        <v>0</v>
      </c>
      <c r="G61" s="237"/>
      <c r="H61" s="238"/>
      <c r="I61" s="110">
        <f t="shared" si="6"/>
        <v>0</v>
      </c>
      <c r="J61" s="237">
        <v>0</v>
      </c>
      <c r="K61" s="238"/>
      <c r="L61" s="110">
        <f t="shared" si="7"/>
        <v>0</v>
      </c>
      <c r="M61" s="121"/>
      <c r="N61" s="60"/>
      <c r="O61" s="110">
        <f t="shared" si="8"/>
        <v>0</v>
      </c>
      <c r="P61" s="213"/>
    </row>
    <row r="62" spans="1:16" ht="24" x14ac:dyDescent="0.25">
      <c r="A62" s="36">
        <v>1146</v>
      </c>
      <c r="B62" s="57" t="s">
        <v>61</v>
      </c>
      <c r="C62" s="58">
        <f t="shared" si="4"/>
        <v>204866</v>
      </c>
      <c r="D62" s="237">
        <v>204866</v>
      </c>
      <c r="E62" s="415"/>
      <c r="F62" s="311">
        <f t="shared" si="5"/>
        <v>204866</v>
      </c>
      <c r="G62" s="237"/>
      <c r="H62" s="238"/>
      <c r="I62" s="110">
        <f t="shared" si="6"/>
        <v>0</v>
      </c>
      <c r="J62" s="237">
        <v>0</v>
      </c>
      <c r="K62" s="238"/>
      <c r="L62" s="110">
        <f t="shared" si="7"/>
        <v>0</v>
      </c>
      <c r="M62" s="121"/>
      <c r="N62" s="60"/>
      <c r="O62" s="110">
        <f t="shared" si="8"/>
        <v>0</v>
      </c>
      <c r="P62" s="213"/>
    </row>
    <row r="63" spans="1:16" x14ac:dyDescent="0.25">
      <c r="A63" s="36">
        <v>1147</v>
      </c>
      <c r="B63" s="57" t="s">
        <v>62</v>
      </c>
      <c r="C63" s="58">
        <f t="shared" si="4"/>
        <v>54763</v>
      </c>
      <c r="D63" s="237">
        <v>54763</v>
      </c>
      <c r="E63" s="415"/>
      <c r="F63" s="311">
        <f t="shared" si="5"/>
        <v>54763</v>
      </c>
      <c r="G63" s="237"/>
      <c r="H63" s="238"/>
      <c r="I63" s="110">
        <f t="shared" si="6"/>
        <v>0</v>
      </c>
      <c r="J63" s="237">
        <v>0</v>
      </c>
      <c r="K63" s="238"/>
      <c r="L63" s="110">
        <f t="shared" si="7"/>
        <v>0</v>
      </c>
      <c r="M63" s="121"/>
      <c r="N63" s="60"/>
      <c r="O63" s="110">
        <f t="shared" si="8"/>
        <v>0</v>
      </c>
      <c r="P63" s="213"/>
    </row>
    <row r="64" spans="1:16" x14ac:dyDescent="0.25">
      <c r="A64" s="36">
        <v>1148</v>
      </c>
      <c r="B64" s="57" t="s">
        <v>63</v>
      </c>
      <c r="C64" s="58">
        <f t="shared" si="4"/>
        <v>83616</v>
      </c>
      <c r="D64" s="237">
        <v>83616</v>
      </c>
      <c r="E64" s="415"/>
      <c r="F64" s="311">
        <f t="shared" si="5"/>
        <v>83616</v>
      </c>
      <c r="G64" s="237"/>
      <c r="H64" s="238"/>
      <c r="I64" s="110">
        <f t="shared" si="6"/>
        <v>0</v>
      </c>
      <c r="J64" s="237">
        <v>0</v>
      </c>
      <c r="K64" s="238"/>
      <c r="L64" s="110">
        <f t="shared" si="7"/>
        <v>0</v>
      </c>
      <c r="M64" s="121"/>
      <c r="N64" s="60"/>
      <c r="O64" s="110">
        <f t="shared" si="8"/>
        <v>0</v>
      </c>
      <c r="P64" s="213"/>
    </row>
    <row r="65" spans="1:16" ht="36" hidden="1" x14ac:dyDescent="0.25">
      <c r="A65" s="36">
        <v>1149</v>
      </c>
      <c r="B65" s="57" t="s">
        <v>64</v>
      </c>
      <c r="C65" s="58">
        <f t="shared" si="4"/>
        <v>0</v>
      </c>
      <c r="D65" s="237">
        <v>0</v>
      </c>
      <c r="E65" s="60"/>
      <c r="F65" s="145">
        <f t="shared" si="5"/>
        <v>0</v>
      </c>
      <c r="G65" s="237"/>
      <c r="H65" s="238"/>
      <c r="I65" s="110">
        <f t="shared" si="6"/>
        <v>0</v>
      </c>
      <c r="J65" s="237">
        <v>0</v>
      </c>
      <c r="K65" s="238"/>
      <c r="L65" s="110">
        <f t="shared" si="7"/>
        <v>0</v>
      </c>
      <c r="M65" s="121"/>
      <c r="N65" s="60"/>
      <c r="O65" s="110">
        <f t="shared" si="8"/>
        <v>0</v>
      </c>
      <c r="P65" s="213"/>
    </row>
    <row r="66" spans="1:16" ht="36" x14ac:dyDescent="0.25">
      <c r="A66" s="105">
        <v>1150</v>
      </c>
      <c r="B66" s="78" t="s">
        <v>65</v>
      </c>
      <c r="C66" s="58">
        <f t="shared" si="4"/>
        <v>122928</v>
      </c>
      <c r="D66" s="289">
        <v>122928</v>
      </c>
      <c r="E66" s="416"/>
      <c r="F66" s="380">
        <f t="shared" si="5"/>
        <v>122928</v>
      </c>
      <c r="G66" s="289"/>
      <c r="H66" s="290"/>
      <c r="I66" s="107">
        <f t="shared" si="6"/>
        <v>0</v>
      </c>
      <c r="J66" s="289">
        <v>0</v>
      </c>
      <c r="K66" s="290"/>
      <c r="L66" s="107">
        <f t="shared" si="7"/>
        <v>0</v>
      </c>
      <c r="M66" s="181"/>
      <c r="N66" s="111"/>
      <c r="O66" s="107">
        <f t="shared" si="8"/>
        <v>0</v>
      </c>
      <c r="P66" s="265"/>
    </row>
    <row r="67" spans="1:16" ht="36" x14ac:dyDescent="0.25">
      <c r="A67" s="44">
        <v>1200</v>
      </c>
      <c r="B67" s="103" t="s">
        <v>66</v>
      </c>
      <c r="C67" s="45">
        <f t="shared" si="4"/>
        <v>490087</v>
      </c>
      <c r="D67" s="227">
        <f>SUM(D68:D69)</f>
        <v>490087</v>
      </c>
      <c r="E67" s="412">
        <f>SUM(E68:E69)</f>
        <v>0</v>
      </c>
      <c r="F67" s="375">
        <f>D67+E67</f>
        <v>490087</v>
      </c>
      <c r="G67" s="227">
        <f>SUM(G68:G69)</f>
        <v>0</v>
      </c>
      <c r="H67" s="104">
        <f>SUM(H68:H69)</f>
        <v>0</v>
      </c>
      <c r="I67" s="112">
        <f t="shared" si="6"/>
        <v>0</v>
      </c>
      <c r="J67" s="227">
        <f>SUM(J68:J69)</f>
        <v>0</v>
      </c>
      <c r="K67" s="104">
        <f>SUM(K68:K69)</f>
        <v>0</v>
      </c>
      <c r="L67" s="112">
        <f t="shared" si="7"/>
        <v>0</v>
      </c>
      <c r="M67" s="119">
        <f>SUM(M68:M69)</f>
        <v>0</v>
      </c>
      <c r="N67" s="50">
        <f>SUM(N68:N69)</f>
        <v>0</v>
      </c>
      <c r="O67" s="112">
        <f t="shared" si="8"/>
        <v>0</v>
      </c>
      <c r="P67" s="225"/>
    </row>
    <row r="68" spans="1:16" ht="24" x14ac:dyDescent="0.25">
      <c r="A68" s="164">
        <v>1210</v>
      </c>
      <c r="B68" s="52" t="s">
        <v>67</v>
      </c>
      <c r="C68" s="53">
        <f t="shared" si="4"/>
        <v>400148</v>
      </c>
      <c r="D68" s="231">
        <v>407048</v>
      </c>
      <c r="E68" s="414">
        <v>-6900</v>
      </c>
      <c r="F68" s="376">
        <f t="shared" si="5"/>
        <v>400148</v>
      </c>
      <c r="G68" s="231"/>
      <c r="H68" s="232"/>
      <c r="I68" s="114">
        <f t="shared" si="6"/>
        <v>0</v>
      </c>
      <c r="J68" s="231">
        <v>0</v>
      </c>
      <c r="K68" s="232"/>
      <c r="L68" s="114">
        <f t="shared" si="7"/>
        <v>0</v>
      </c>
      <c r="M68" s="179"/>
      <c r="N68" s="55"/>
      <c r="O68" s="114">
        <f t="shared" si="8"/>
        <v>0</v>
      </c>
      <c r="P68" s="208"/>
    </row>
    <row r="69" spans="1:16" ht="24" x14ac:dyDescent="0.25">
      <c r="A69" s="108">
        <v>1220</v>
      </c>
      <c r="B69" s="57" t="s">
        <v>68</v>
      </c>
      <c r="C69" s="58">
        <f t="shared" si="4"/>
        <v>89939</v>
      </c>
      <c r="D69" s="288">
        <f>SUM(D70:D74)</f>
        <v>83039</v>
      </c>
      <c r="E69" s="137">
        <f>SUM(E70:E74)</f>
        <v>6900</v>
      </c>
      <c r="F69" s="311">
        <f t="shared" si="5"/>
        <v>89939</v>
      </c>
      <c r="G69" s="288">
        <f>SUM(G70:G74)</f>
        <v>0</v>
      </c>
      <c r="H69" s="115">
        <f>SUM(H70:H74)</f>
        <v>0</v>
      </c>
      <c r="I69" s="110">
        <f t="shared" si="6"/>
        <v>0</v>
      </c>
      <c r="J69" s="288">
        <f>SUM(J70:J74)</f>
        <v>0</v>
      </c>
      <c r="K69" s="115">
        <f>SUM(K70:K74)</f>
        <v>0</v>
      </c>
      <c r="L69" s="110">
        <f t="shared" si="7"/>
        <v>0</v>
      </c>
      <c r="M69" s="131">
        <f>SUM(M70:M74)</f>
        <v>0</v>
      </c>
      <c r="N69" s="109">
        <f>SUM(N70:N74)</f>
        <v>0</v>
      </c>
      <c r="O69" s="110">
        <f t="shared" si="8"/>
        <v>0</v>
      </c>
      <c r="P69" s="213"/>
    </row>
    <row r="70" spans="1:16" ht="60" x14ac:dyDescent="0.25">
      <c r="A70" s="36">
        <v>1221</v>
      </c>
      <c r="B70" s="57" t="s">
        <v>69</v>
      </c>
      <c r="C70" s="58">
        <f t="shared" si="4"/>
        <v>62970</v>
      </c>
      <c r="D70" s="237">
        <v>62970</v>
      </c>
      <c r="E70" s="415"/>
      <c r="F70" s="311">
        <f t="shared" si="5"/>
        <v>62970</v>
      </c>
      <c r="G70" s="237"/>
      <c r="H70" s="238"/>
      <c r="I70" s="110">
        <f t="shared" si="6"/>
        <v>0</v>
      </c>
      <c r="J70" s="237">
        <v>0</v>
      </c>
      <c r="K70" s="238"/>
      <c r="L70" s="110">
        <f t="shared" si="7"/>
        <v>0</v>
      </c>
      <c r="M70" s="121"/>
      <c r="N70" s="60"/>
      <c r="O70" s="110">
        <f t="shared" si="8"/>
        <v>0</v>
      </c>
      <c r="P70" s="213"/>
    </row>
    <row r="71" spans="1:16" x14ac:dyDescent="0.25">
      <c r="A71" s="36">
        <v>1223</v>
      </c>
      <c r="B71" s="57" t="s">
        <v>70</v>
      </c>
      <c r="C71" s="58">
        <f t="shared" si="4"/>
        <v>1500</v>
      </c>
      <c r="D71" s="237">
        <v>1500</v>
      </c>
      <c r="E71" s="415"/>
      <c r="F71" s="311">
        <f t="shared" si="5"/>
        <v>1500</v>
      </c>
      <c r="G71" s="237"/>
      <c r="H71" s="238"/>
      <c r="I71" s="110">
        <f t="shared" si="6"/>
        <v>0</v>
      </c>
      <c r="J71" s="237">
        <v>0</v>
      </c>
      <c r="K71" s="238"/>
      <c r="L71" s="110">
        <f t="shared" si="7"/>
        <v>0</v>
      </c>
      <c r="M71" s="121"/>
      <c r="N71" s="60"/>
      <c r="O71" s="110">
        <f t="shared" si="8"/>
        <v>0</v>
      </c>
      <c r="P71" s="213"/>
    </row>
    <row r="72" spans="1:16" hidden="1" x14ac:dyDescent="0.25">
      <c r="A72" s="36">
        <v>1225</v>
      </c>
      <c r="B72" s="57" t="s">
        <v>71</v>
      </c>
      <c r="C72" s="58">
        <f t="shared" si="4"/>
        <v>0</v>
      </c>
      <c r="D72" s="237">
        <v>0</v>
      </c>
      <c r="E72" s="60"/>
      <c r="F72" s="145">
        <f t="shared" si="5"/>
        <v>0</v>
      </c>
      <c r="G72" s="237"/>
      <c r="H72" s="238"/>
      <c r="I72" s="110">
        <f t="shared" si="6"/>
        <v>0</v>
      </c>
      <c r="J72" s="237">
        <v>0</v>
      </c>
      <c r="K72" s="238"/>
      <c r="L72" s="110">
        <f t="shared" si="7"/>
        <v>0</v>
      </c>
      <c r="M72" s="121"/>
      <c r="N72" s="60"/>
      <c r="O72" s="110">
        <f t="shared" si="8"/>
        <v>0</v>
      </c>
      <c r="P72" s="213"/>
    </row>
    <row r="73" spans="1:16" ht="36" x14ac:dyDescent="0.25">
      <c r="A73" s="36">
        <v>1227</v>
      </c>
      <c r="B73" s="57" t="s">
        <v>72</v>
      </c>
      <c r="C73" s="58">
        <f t="shared" si="4"/>
        <v>18569</v>
      </c>
      <c r="D73" s="237">
        <v>18569</v>
      </c>
      <c r="E73" s="415"/>
      <c r="F73" s="311">
        <f t="shared" si="5"/>
        <v>18569</v>
      </c>
      <c r="G73" s="237"/>
      <c r="H73" s="238"/>
      <c r="I73" s="110">
        <f t="shared" si="6"/>
        <v>0</v>
      </c>
      <c r="J73" s="237">
        <v>0</v>
      </c>
      <c r="K73" s="238"/>
      <c r="L73" s="110">
        <f t="shared" si="7"/>
        <v>0</v>
      </c>
      <c r="M73" s="121"/>
      <c r="N73" s="60"/>
      <c r="O73" s="110">
        <f t="shared" si="8"/>
        <v>0</v>
      </c>
      <c r="P73" s="213"/>
    </row>
    <row r="74" spans="1:16" ht="60" x14ac:dyDescent="0.25">
      <c r="A74" s="36">
        <v>1228</v>
      </c>
      <c r="B74" s="57" t="s">
        <v>73</v>
      </c>
      <c r="C74" s="58">
        <f t="shared" si="4"/>
        <v>6900</v>
      </c>
      <c r="D74" s="237">
        <v>0</v>
      </c>
      <c r="E74" s="415">
        <v>6900</v>
      </c>
      <c r="F74" s="311">
        <f t="shared" si="5"/>
        <v>6900</v>
      </c>
      <c r="G74" s="237"/>
      <c r="H74" s="238"/>
      <c r="I74" s="110">
        <f t="shared" si="6"/>
        <v>0</v>
      </c>
      <c r="J74" s="237">
        <v>0</v>
      </c>
      <c r="K74" s="238"/>
      <c r="L74" s="110">
        <f t="shared" si="7"/>
        <v>0</v>
      </c>
      <c r="M74" s="121"/>
      <c r="N74" s="60"/>
      <c r="O74" s="110">
        <f t="shared" si="8"/>
        <v>0</v>
      </c>
      <c r="P74" s="213"/>
    </row>
    <row r="75" spans="1:16" x14ac:dyDescent="0.25">
      <c r="A75" s="99">
        <v>2000</v>
      </c>
      <c r="B75" s="99" t="s">
        <v>74</v>
      </c>
      <c r="C75" s="100">
        <f t="shared" si="4"/>
        <v>386753</v>
      </c>
      <c r="D75" s="280">
        <f>SUM(D76,D83,D130,D164,D165,D172)</f>
        <v>150605</v>
      </c>
      <c r="E75" s="411">
        <f>SUM(E76,E83,E130,E164,E165,E172)</f>
        <v>0</v>
      </c>
      <c r="F75" s="385">
        <f t="shared" si="5"/>
        <v>150605</v>
      </c>
      <c r="G75" s="280">
        <f>SUM(G76,G83,G130,G164,G165,G172)</f>
        <v>0</v>
      </c>
      <c r="H75" s="282">
        <f>SUM(H76,H83,H130,H164,H165,H172)</f>
        <v>0</v>
      </c>
      <c r="I75" s="102">
        <f t="shared" si="6"/>
        <v>0</v>
      </c>
      <c r="J75" s="280">
        <f>SUM(J76,J83,J130,J164,J165,J172)</f>
        <v>236148</v>
      </c>
      <c r="K75" s="282">
        <f>SUM(K76,K83,K130,K164,K165,K172)</f>
        <v>0</v>
      </c>
      <c r="L75" s="102">
        <f t="shared" si="7"/>
        <v>236148</v>
      </c>
      <c r="M75" s="133">
        <f>SUM(M76,M83,M130,M164,M165,M172)</f>
        <v>0</v>
      </c>
      <c r="N75" s="101">
        <f>SUM(N76,N83,N130,N164,N165,N172)</f>
        <v>0</v>
      </c>
      <c r="O75" s="102">
        <f t="shared" si="8"/>
        <v>0</v>
      </c>
      <c r="P75" s="366"/>
    </row>
    <row r="76" spans="1:16" ht="24" hidden="1" x14ac:dyDescent="0.25">
      <c r="A76" s="44">
        <v>2100</v>
      </c>
      <c r="B76" s="103" t="s">
        <v>75</v>
      </c>
      <c r="C76" s="45">
        <f t="shared" si="4"/>
        <v>0</v>
      </c>
      <c r="D76" s="227">
        <f>SUM(D77,D80)</f>
        <v>0</v>
      </c>
      <c r="E76" s="412">
        <f>SUM(E77,E80)</f>
        <v>0</v>
      </c>
      <c r="F76" s="375">
        <f t="shared" si="5"/>
        <v>0</v>
      </c>
      <c r="G76" s="227">
        <f>SUM(G77,G80)</f>
        <v>0</v>
      </c>
      <c r="H76" s="104">
        <f>SUM(H77,H80)</f>
        <v>0</v>
      </c>
      <c r="I76" s="112">
        <f t="shared" si="6"/>
        <v>0</v>
      </c>
      <c r="J76" s="227">
        <f>SUM(J77,J80)</f>
        <v>0</v>
      </c>
      <c r="K76" s="104">
        <f>SUM(K77,K80)</f>
        <v>0</v>
      </c>
      <c r="L76" s="112">
        <f t="shared" si="7"/>
        <v>0</v>
      </c>
      <c r="M76" s="119">
        <f>SUM(M77,M80)</f>
        <v>0</v>
      </c>
      <c r="N76" s="50">
        <f>SUM(N77,N80)</f>
        <v>0</v>
      </c>
      <c r="O76" s="112">
        <f t="shared" si="8"/>
        <v>0</v>
      </c>
      <c r="P76" s="225"/>
    </row>
    <row r="77" spans="1:16" ht="24" hidden="1" x14ac:dyDescent="0.25">
      <c r="A77" s="164">
        <v>2110</v>
      </c>
      <c r="B77" s="52" t="s">
        <v>76</v>
      </c>
      <c r="C77" s="53">
        <f t="shared" si="4"/>
        <v>0</v>
      </c>
      <c r="D77" s="291">
        <f>SUM(D78:D79)</f>
        <v>0</v>
      </c>
      <c r="E77" s="136">
        <f>SUM(E78:E79)</f>
        <v>0</v>
      </c>
      <c r="F77" s="376">
        <f t="shared" si="5"/>
        <v>0</v>
      </c>
      <c r="G77" s="291">
        <f>SUM(G78:G79)</f>
        <v>0</v>
      </c>
      <c r="H77" s="292">
        <f>SUM(H78:H79)</f>
        <v>0</v>
      </c>
      <c r="I77" s="114">
        <f t="shared" si="6"/>
        <v>0</v>
      </c>
      <c r="J77" s="291">
        <f>SUM(J78:J79)</f>
        <v>0</v>
      </c>
      <c r="K77" s="292">
        <f>SUM(K78:K79)</f>
        <v>0</v>
      </c>
      <c r="L77" s="114">
        <f t="shared" si="7"/>
        <v>0</v>
      </c>
      <c r="M77" s="135">
        <f>SUM(M78:M79)</f>
        <v>0</v>
      </c>
      <c r="N77" s="113">
        <f>SUM(N78:N79)</f>
        <v>0</v>
      </c>
      <c r="O77" s="114">
        <f t="shared" si="8"/>
        <v>0</v>
      </c>
      <c r="P77" s="208"/>
    </row>
    <row r="78" spans="1:16" hidden="1" x14ac:dyDescent="0.25">
      <c r="A78" s="36">
        <v>2111</v>
      </c>
      <c r="B78" s="57" t="s">
        <v>77</v>
      </c>
      <c r="C78" s="58">
        <f t="shared" si="4"/>
        <v>0</v>
      </c>
      <c r="D78" s="237">
        <v>0</v>
      </c>
      <c r="E78" s="415"/>
      <c r="F78" s="311">
        <f t="shared" si="5"/>
        <v>0</v>
      </c>
      <c r="G78" s="237"/>
      <c r="H78" s="238"/>
      <c r="I78" s="110">
        <f t="shared" si="6"/>
        <v>0</v>
      </c>
      <c r="J78" s="237">
        <v>0</v>
      </c>
      <c r="K78" s="238"/>
      <c r="L78" s="110">
        <f t="shared" si="7"/>
        <v>0</v>
      </c>
      <c r="M78" s="121"/>
      <c r="N78" s="60"/>
      <c r="O78" s="110">
        <f t="shared" si="8"/>
        <v>0</v>
      </c>
      <c r="P78" s="213"/>
    </row>
    <row r="79" spans="1:16" ht="24" hidden="1" x14ac:dyDescent="0.25">
      <c r="A79" s="36">
        <v>2112</v>
      </c>
      <c r="B79" s="57" t="s">
        <v>78</v>
      </c>
      <c r="C79" s="58">
        <f t="shared" si="4"/>
        <v>0</v>
      </c>
      <c r="D79" s="237">
        <v>0</v>
      </c>
      <c r="E79" s="415"/>
      <c r="F79" s="311">
        <f t="shared" si="5"/>
        <v>0</v>
      </c>
      <c r="G79" s="237"/>
      <c r="H79" s="238"/>
      <c r="I79" s="110">
        <f t="shared" si="6"/>
        <v>0</v>
      </c>
      <c r="J79" s="237">
        <v>0</v>
      </c>
      <c r="K79" s="238"/>
      <c r="L79" s="110">
        <f t="shared" si="7"/>
        <v>0</v>
      </c>
      <c r="M79" s="121"/>
      <c r="N79" s="60"/>
      <c r="O79" s="110">
        <f t="shared" si="8"/>
        <v>0</v>
      </c>
      <c r="P79" s="213"/>
    </row>
    <row r="80" spans="1:16" ht="24" hidden="1" x14ac:dyDescent="0.25">
      <c r="A80" s="108">
        <v>2120</v>
      </c>
      <c r="B80" s="57" t="s">
        <v>79</v>
      </c>
      <c r="C80" s="58">
        <f t="shared" si="4"/>
        <v>0</v>
      </c>
      <c r="D80" s="288">
        <f>SUM(D81:D82)</f>
        <v>0</v>
      </c>
      <c r="E80" s="137">
        <f>SUM(E81:E82)</f>
        <v>0</v>
      </c>
      <c r="F80" s="311">
        <f t="shared" si="5"/>
        <v>0</v>
      </c>
      <c r="G80" s="288">
        <f>SUM(G81:G82)</f>
        <v>0</v>
      </c>
      <c r="H80" s="115">
        <f>SUM(H81:H82)</f>
        <v>0</v>
      </c>
      <c r="I80" s="110">
        <f t="shared" si="6"/>
        <v>0</v>
      </c>
      <c r="J80" s="288">
        <f>SUM(J81:J82)</f>
        <v>0</v>
      </c>
      <c r="K80" s="115">
        <f>SUM(K81:K82)</f>
        <v>0</v>
      </c>
      <c r="L80" s="110">
        <f t="shared" si="7"/>
        <v>0</v>
      </c>
      <c r="M80" s="131">
        <f>SUM(M81:M82)</f>
        <v>0</v>
      </c>
      <c r="N80" s="109">
        <f>SUM(N81:N82)</f>
        <v>0</v>
      </c>
      <c r="O80" s="110">
        <f t="shared" si="8"/>
        <v>0</v>
      </c>
      <c r="P80" s="213"/>
    </row>
    <row r="81" spans="1:16" hidden="1" x14ac:dyDescent="0.25">
      <c r="A81" s="36">
        <v>2121</v>
      </c>
      <c r="B81" s="57" t="s">
        <v>77</v>
      </c>
      <c r="C81" s="58">
        <f t="shared" si="4"/>
        <v>0</v>
      </c>
      <c r="D81" s="237">
        <v>0</v>
      </c>
      <c r="E81" s="415"/>
      <c r="F81" s="311">
        <f t="shared" si="5"/>
        <v>0</v>
      </c>
      <c r="G81" s="237"/>
      <c r="H81" s="238"/>
      <c r="I81" s="110">
        <f t="shared" si="6"/>
        <v>0</v>
      </c>
      <c r="J81" s="237">
        <v>0</v>
      </c>
      <c r="K81" s="238"/>
      <c r="L81" s="110">
        <f t="shared" si="7"/>
        <v>0</v>
      </c>
      <c r="M81" s="121"/>
      <c r="N81" s="60"/>
      <c r="O81" s="110">
        <f t="shared" si="8"/>
        <v>0</v>
      </c>
      <c r="P81" s="213"/>
    </row>
    <row r="82" spans="1:16" ht="24" hidden="1" x14ac:dyDescent="0.25">
      <c r="A82" s="36">
        <v>2122</v>
      </c>
      <c r="B82" s="57" t="s">
        <v>78</v>
      </c>
      <c r="C82" s="58">
        <f t="shared" si="4"/>
        <v>0</v>
      </c>
      <c r="D82" s="237">
        <v>0</v>
      </c>
      <c r="E82" s="415"/>
      <c r="F82" s="311">
        <f t="shared" si="5"/>
        <v>0</v>
      </c>
      <c r="G82" s="237"/>
      <c r="H82" s="238"/>
      <c r="I82" s="110">
        <f t="shared" si="6"/>
        <v>0</v>
      </c>
      <c r="J82" s="237">
        <v>0</v>
      </c>
      <c r="K82" s="238"/>
      <c r="L82" s="110">
        <f t="shared" si="7"/>
        <v>0</v>
      </c>
      <c r="M82" s="121"/>
      <c r="N82" s="60"/>
      <c r="O82" s="110">
        <f t="shared" si="8"/>
        <v>0</v>
      </c>
      <c r="P82" s="213"/>
    </row>
    <row r="83" spans="1:16" x14ac:dyDescent="0.25">
      <c r="A83" s="44">
        <v>2200</v>
      </c>
      <c r="B83" s="103" t="s">
        <v>80</v>
      </c>
      <c r="C83" s="293">
        <f t="shared" si="4"/>
        <v>229135</v>
      </c>
      <c r="D83" s="227">
        <f>SUM(D84,D89,D95,D103,D112,D116,D122,D128)</f>
        <v>85217</v>
      </c>
      <c r="E83" s="412">
        <f>SUM(E84,E89,E95,E103,E112,E116,E122,E128)</f>
        <v>0</v>
      </c>
      <c r="F83" s="375">
        <f t="shared" si="5"/>
        <v>85217</v>
      </c>
      <c r="G83" s="227">
        <f>SUM(G84,G89,G95,G103,G112,G116,G122,G128)</f>
        <v>0</v>
      </c>
      <c r="H83" s="104">
        <f>SUM(H84,H89,H95,H103,H112,H116,H122,H128)</f>
        <v>0</v>
      </c>
      <c r="I83" s="112">
        <f t="shared" si="6"/>
        <v>0</v>
      </c>
      <c r="J83" s="227">
        <f>SUM(J84,J89,J95,J103,J112,J116,J122,J128)</f>
        <v>143918</v>
      </c>
      <c r="K83" s="104">
        <f>SUM(K84,K89,K95,K103,K112,K116,K122,K128)</f>
        <v>0</v>
      </c>
      <c r="L83" s="112">
        <f t="shared" si="7"/>
        <v>143918</v>
      </c>
      <c r="M83" s="173">
        <f>SUM(M84,M89,M95,M103,M112,M116,M122,M128)</f>
        <v>0</v>
      </c>
      <c r="N83" s="158">
        <f>SUM(N84,N89,N95,N103,N112,N116,N122,N128)</f>
        <v>0</v>
      </c>
      <c r="O83" s="159">
        <f t="shared" si="8"/>
        <v>0</v>
      </c>
      <c r="P83" s="294"/>
    </row>
    <row r="84" spans="1:16" ht="24" x14ac:dyDescent="0.25">
      <c r="A84" s="105">
        <v>2210</v>
      </c>
      <c r="B84" s="78" t="s">
        <v>81</v>
      </c>
      <c r="C84" s="82">
        <f t="shared" si="4"/>
        <v>46900</v>
      </c>
      <c r="D84" s="127">
        <f>SUM(D85:D88)</f>
        <v>16000</v>
      </c>
      <c r="E84" s="413">
        <f>SUM(E85:E88)</f>
        <v>0</v>
      </c>
      <c r="F84" s="380">
        <f t="shared" si="5"/>
        <v>16000</v>
      </c>
      <c r="G84" s="127">
        <f>SUM(G85:G88)</f>
        <v>0</v>
      </c>
      <c r="H84" s="172">
        <f>SUM(H85:H88)</f>
        <v>0</v>
      </c>
      <c r="I84" s="107">
        <f t="shared" si="6"/>
        <v>0</v>
      </c>
      <c r="J84" s="127">
        <f>SUM(J85:J88)</f>
        <v>30900</v>
      </c>
      <c r="K84" s="172">
        <f>SUM(K85:K88)</f>
        <v>0</v>
      </c>
      <c r="L84" s="107">
        <f t="shared" si="7"/>
        <v>30900</v>
      </c>
      <c r="M84" s="132">
        <f>SUM(M85:M88)</f>
        <v>0</v>
      </c>
      <c r="N84" s="106">
        <f>SUM(N85:N88)</f>
        <v>0</v>
      </c>
      <c r="O84" s="107">
        <f t="shared" si="8"/>
        <v>0</v>
      </c>
      <c r="P84" s="265"/>
    </row>
    <row r="85" spans="1:16" ht="24" hidden="1" x14ac:dyDescent="0.25">
      <c r="A85" s="32">
        <v>2211</v>
      </c>
      <c r="B85" s="52" t="s">
        <v>82</v>
      </c>
      <c r="C85" s="58">
        <f t="shared" si="4"/>
        <v>0</v>
      </c>
      <c r="D85" s="231">
        <v>0</v>
      </c>
      <c r="E85" s="55"/>
      <c r="F85" s="287">
        <f t="shared" si="5"/>
        <v>0</v>
      </c>
      <c r="G85" s="231"/>
      <c r="H85" s="232"/>
      <c r="I85" s="114">
        <f t="shared" si="6"/>
        <v>0</v>
      </c>
      <c r="J85" s="231">
        <v>0</v>
      </c>
      <c r="K85" s="232"/>
      <c r="L85" s="114">
        <f t="shared" si="7"/>
        <v>0</v>
      </c>
      <c r="M85" s="179"/>
      <c r="N85" s="55"/>
      <c r="O85" s="114">
        <f t="shared" si="8"/>
        <v>0</v>
      </c>
      <c r="P85" s="208"/>
    </row>
    <row r="86" spans="1:16" ht="36" x14ac:dyDescent="0.25">
      <c r="A86" s="36">
        <v>2212</v>
      </c>
      <c r="B86" s="57" t="s">
        <v>83</v>
      </c>
      <c r="C86" s="58">
        <f t="shared" si="4"/>
        <v>15900</v>
      </c>
      <c r="D86" s="237">
        <v>4403</v>
      </c>
      <c r="E86" s="415"/>
      <c r="F86" s="311">
        <f t="shared" si="5"/>
        <v>4403</v>
      </c>
      <c r="G86" s="237"/>
      <c r="H86" s="238"/>
      <c r="I86" s="110">
        <f t="shared" si="6"/>
        <v>0</v>
      </c>
      <c r="J86" s="237">
        <v>11497</v>
      </c>
      <c r="K86" s="238"/>
      <c r="L86" s="110">
        <f t="shared" si="7"/>
        <v>11497</v>
      </c>
      <c r="M86" s="121"/>
      <c r="N86" s="60"/>
      <c r="O86" s="110">
        <f t="shared" si="8"/>
        <v>0</v>
      </c>
      <c r="P86" s="213"/>
    </row>
    <row r="87" spans="1:16" ht="24" x14ac:dyDescent="0.25">
      <c r="A87" s="36">
        <v>2214</v>
      </c>
      <c r="B87" s="57" t="s">
        <v>84</v>
      </c>
      <c r="C87" s="58">
        <f t="shared" si="4"/>
        <v>31000</v>
      </c>
      <c r="D87" s="237">
        <v>11597</v>
      </c>
      <c r="E87" s="415"/>
      <c r="F87" s="311">
        <f t="shared" si="5"/>
        <v>11597</v>
      </c>
      <c r="G87" s="237"/>
      <c r="H87" s="238"/>
      <c r="I87" s="110">
        <f t="shared" si="6"/>
        <v>0</v>
      </c>
      <c r="J87" s="237">
        <v>19403</v>
      </c>
      <c r="K87" s="238"/>
      <c r="L87" s="110">
        <f t="shared" si="7"/>
        <v>19403</v>
      </c>
      <c r="M87" s="121"/>
      <c r="N87" s="60"/>
      <c r="O87" s="110">
        <f t="shared" si="8"/>
        <v>0</v>
      </c>
      <c r="P87" s="213"/>
    </row>
    <row r="88" spans="1:16" hidden="1" x14ac:dyDescent="0.25">
      <c r="A88" s="36">
        <v>2219</v>
      </c>
      <c r="B88" s="57" t="s">
        <v>85</v>
      </c>
      <c r="C88" s="58">
        <f t="shared" si="4"/>
        <v>0</v>
      </c>
      <c r="D88" s="237">
        <v>0</v>
      </c>
      <c r="E88" s="415"/>
      <c r="F88" s="311">
        <f t="shared" si="5"/>
        <v>0</v>
      </c>
      <c r="G88" s="237"/>
      <c r="H88" s="238"/>
      <c r="I88" s="110">
        <f t="shared" si="6"/>
        <v>0</v>
      </c>
      <c r="J88" s="237">
        <v>0</v>
      </c>
      <c r="K88" s="238"/>
      <c r="L88" s="110">
        <f t="shared" si="7"/>
        <v>0</v>
      </c>
      <c r="M88" s="121"/>
      <c r="N88" s="60"/>
      <c r="O88" s="110">
        <f t="shared" si="8"/>
        <v>0</v>
      </c>
      <c r="P88" s="213"/>
    </row>
    <row r="89" spans="1:16" ht="24" x14ac:dyDescent="0.25">
      <c r="A89" s="108">
        <v>2220</v>
      </c>
      <c r="B89" s="57" t="s">
        <v>86</v>
      </c>
      <c r="C89" s="58">
        <f t="shared" si="4"/>
        <v>145562</v>
      </c>
      <c r="D89" s="288">
        <f>SUM(D90:D94)</f>
        <v>41371</v>
      </c>
      <c r="E89" s="137">
        <f>SUM(E90:E94)</f>
        <v>0</v>
      </c>
      <c r="F89" s="311">
        <f t="shared" si="5"/>
        <v>41371</v>
      </c>
      <c r="G89" s="288">
        <f>SUM(G90:G94)</f>
        <v>0</v>
      </c>
      <c r="H89" s="115">
        <f>SUM(H90:H94)</f>
        <v>0</v>
      </c>
      <c r="I89" s="110">
        <f t="shared" si="6"/>
        <v>0</v>
      </c>
      <c r="J89" s="288">
        <f>SUM(J90:J94)</f>
        <v>104191</v>
      </c>
      <c r="K89" s="115">
        <f>SUM(K90:K94)</f>
        <v>0</v>
      </c>
      <c r="L89" s="110">
        <f t="shared" si="7"/>
        <v>104191</v>
      </c>
      <c r="M89" s="131">
        <f>SUM(M90:M94)</f>
        <v>0</v>
      </c>
      <c r="N89" s="109">
        <f>SUM(N90:N94)</f>
        <v>0</v>
      </c>
      <c r="O89" s="110">
        <f t="shared" si="8"/>
        <v>0</v>
      </c>
      <c r="P89" s="213"/>
    </row>
    <row r="90" spans="1:16" x14ac:dyDescent="0.25">
      <c r="A90" s="36">
        <v>2221</v>
      </c>
      <c r="B90" s="57" t="s">
        <v>87</v>
      </c>
      <c r="C90" s="58">
        <f t="shared" si="4"/>
        <v>69040</v>
      </c>
      <c r="D90" s="237">
        <v>21215</v>
      </c>
      <c r="E90" s="415"/>
      <c r="F90" s="311">
        <f t="shared" si="5"/>
        <v>21215</v>
      </c>
      <c r="G90" s="237"/>
      <c r="H90" s="238"/>
      <c r="I90" s="110">
        <f t="shared" si="6"/>
        <v>0</v>
      </c>
      <c r="J90" s="237">
        <v>47825</v>
      </c>
      <c r="K90" s="238"/>
      <c r="L90" s="110">
        <f t="shared" si="7"/>
        <v>47825</v>
      </c>
      <c r="M90" s="121"/>
      <c r="N90" s="60"/>
      <c r="O90" s="110">
        <f t="shared" si="8"/>
        <v>0</v>
      </c>
      <c r="P90" s="213"/>
    </row>
    <row r="91" spans="1:16" x14ac:dyDescent="0.25">
      <c r="A91" s="36">
        <v>2222</v>
      </c>
      <c r="B91" s="57" t="s">
        <v>88</v>
      </c>
      <c r="C91" s="58">
        <f t="shared" si="4"/>
        <v>7000</v>
      </c>
      <c r="D91" s="237">
        <v>1593</v>
      </c>
      <c r="E91" s="415"/>
      <c r="F91" s="311">
        <f t="shared" si="5"/>
        <v>1593</v>
      </c>
      <c r="G91" s="237"/>
      <c r="H91" s="238"/>
      <c r="I91" s="110">
        <f t="shared" si="6"/>
        <v>0</v>
      </c>
      <c r="J91" s="237">
        <v>5407</v>
      </c>
      <c r="K91" s="238"/>
      <c r="L91" s="110">
        <f t="shared" si="7"/>
        <v>5407</v>
      </c>
      <c r="M91" s="121"/>
      <c r="N91" s="60"/>
      <c r="O91" s="110">
        <f t="shared" si="8"/>
        <v>0</v>
      </c>
      <c r="P91" s="213"/>
    </row>
    <row r="92" spans="1:16" x14ac:dyDescent="0.25">
      <c r="A92" s="36">
        <v>2223</v>
      </c>
      <c r="B92" s="57" t="s">
        <v>89</v>
      </c>
      <c r="C92" s="58">
        <f t="shared" si="4"/>
        <v>64890</v>
      </c>
      <c r="D92" s="237">
        <v>17065</v>
      </c>
      <c r="E92" s="415"/>
      <c r="F92" s="311">
        <f t="shared" si="5"/>
        <v>17065</v>
      </c>
      <c r="G92" s="237"/>
      <c r="H92" s="238"/>
      <c r="I92" s="110">
        <f t="shared" si="6"/>
        <v>0</v>
      </c>
      <c r="J92" s="237">
        <v>47825</v>
      </c>
      <c r="K92" s="238"/>
      <c r="L92" s="110">
        <f t="shared" si="7"/>
        <v>47825</v>
      </c>
      <c r="M92" s="121"/>
      <c r="N92" s="60"/>
      <c r="O92" s="110">
        <f t="shared" si="8"/>
        <v>0</v>
      </c>
      <c r="P92" s="213"/>
    </row>
    <row r="93" spans="1:16" ht="48" x14ac:dyDescent="0.25">
      <c r="A93" s="36">
        <v>2224</v>
      </c>
      <c r="B93" s="57" t="s">
        <v>90</v>
      </c>
      <c r="C93" s="58">
        <f t="shared" si="4"/>
        <v>4632</v>
      </c>
      <c r="D93" s="237">
        <v>1498</v>
      </c>
      <c r="E93" s="415"/>
      <c r="F93" s="311">
        <f t="shared" si="5"/>
        <v>1498</v>
      </c>
      <c r="G93" s="237"/>
      <c r="H93" s="238"/>
      <c r="I93" s="110">
        <f t="shared" si="6"/>
        <v>0</v>
      </c>
      <c r="J93" s="237">
        <v>3134</v>
      </c>
      <c r="K93" s="238"/>
      <c r="L93" s="110">
        <f t="shared" si="7"/>
        <v>3134</v>
      </c>
      <c r="M93" s="121"/>
      <c r="N93" s="60"/>
      <c r="O93" s="110">
        <f t="shared" si="8"/>
        <v>0</v>
      </c>
      <c r="P93" s="213"/>
    </row>
    <row r="94" spans="1:16" ht="24" hidden="1" x14ac:dyDescent="0.25">
      <c r="A94" s="36">
        <v>2229</v>
      </c>
      <c r="B94" s="57" t="s">
        <v>91</v>
      </c>
      <c r="C94" s="58">
        <f t="shared" si="4"/>
        <v>0</v>
      </c>
      <c r="D94" s="237">
        <v>0</v>
      </c>
      <c r="E94" s="60"/>
      <c r="F94" s="145">
        <f t="shared" si="5"/>
        <v>0</v>
      </c>
      <c r="G94" s="237"/>
      <c r="H94" s="238"/>
      <c r="I94" s="110">
        <f t="shared" si="6"/>
        <v>0</v>
      </c>
      <c r="J94" s="237">
        <v>0</v>
      </c>
      <c r="K94" s="238"/>
      <c r="L94" s="110">
        <f t="shared" si="7"/>
        <v>0</v>
      </c>
      <c r="M94" s="121"/>
      <c r="N94" s="60"/>
      <c r="O94" s="110">
        <f t="shared" si="8"/>
        <v>0</v>
      </c>
      <c r="P94" s="213"/>
    </row>
    <row r="95" spans="1:16" ht="36" x14ac:dyDescent="0.25">
      <c r="A95" s="108">
        <v>2230</v>
      </c>
      <c r="B95" s="57" t="s">
        <v>92</v>
      </c>
      <c r="C95" s="58">
        <f t="shared" si="4"/>
        <v>420</v>
      </c>
      <c r="D95" s="288">
        <f>SUM(D96:D102)</f>
        <v>420</v>
      </c>
      <c r="E95" s="137">
        <f>SUM(E96:E102)</f>
        <v>0</v>
      </c>
      <c r="F95" s="311">
        <f t="shared" si="5"/>
        <v>420</v>
      </c>
      <c r="G95" s="288">
        <f>SUM(G96:G102)</f>
        <v>0</v>
      </c>
      <c r="H95" s="115">
        <f>SUM(H96:H102)</f>
        <v>0</v>
      </c>
      <c r="I95" s="110">
        <f t="shared" si="6"/>
        <v>0</v>
      </c>
      <c r="J95" s="288">
        <f>SUM(J96:J102)</f>
        <v>0</v>
      </c>
      <c r="K95" s="115">
        <f>SUM(K96:K102)</f>
        <v>0</v>
      </c>
      <c r="L95" s="110">
        <f t="shared" si="7"/>
        <v>0</v>
      </c>
      <c r="M95" s="131">
        <f>SUM(M96:M102)</f>
        <v>0</v>
      </c>
      <c r="N95" s="109">
        <f>SUM(N96:N102)</f>
        <v>0</v>
      </c>
      <c r="O95" s="110">
        <f t="shared" si="8"/>
        <v>0</v>
      </c>
      <c r="P95" s="213"/>
    </row>
    <row r="96" spans="1:16" ht="24" hidden="1" x14ac:dyDescent="0.25">
      <c r="A96" s="36">
        <v>2231</v>
      </c>
      <c r="B96" s="57" t="s">
        <v>93</v>
      </c>
      <c r="C96" s="58">
        <f t="shared" si="4"/>
        <v>0</v>
      </c>
      <c r="D96" s="237">
        <v>0</v>
      </c>
      <c r="E96" s="415"/>
      <c r="F96" s="311">
        <f t="shared" si="5"/>
        <v>0</v>
      </c>
      <c r="G96" s="237"/>
      <c r="H96" s="238"/>
      <c r="I96" s="110">
        <f t="shared" si="6"/>
        <v>0</v>
      </c>
      <c r="J96" s="237">
        <v>0</v>
      </c>
      <c r="K96" s="238"/>
      <c r="L96" s="110">
        <f t="shared" si="7"/>
        <v>0</v>
      </c>
      <c r="M96" s="121"/>
      <c r="N96" s="60"/>
      <c r="O96" s="110">
        <f t="shared" si="8"/>
        <v>0</v>
      </c>
      <c r="P96" s="213"/>
    </row>
    <row r="97" spans="1:16" ht="36" hidden="1" x14ac:dyDescent="0.25">
      <c r="A97" s="36">
        <v>2232</v>
      </c>
      <c r="B97" s="57" t="s">
        <v>94</v>
      </c>
      <c r="C97" s="58">
        <f t="shared" si="4"/>
        <v>0</v>
      </c>
      <c r="D97" s="237">
        <v>0</v>
      </c>
      <c r="E97" s="60"/>
      <c r="F97" s="145">
        <f t="shared" si="5"/>
        <v>0</v>
      </c>
      <c r="G97" s="237"/>
      <c r="H97" s="238"/>
      <c r="I97" s="110">
        <f t="shared" si="6"/>
        <v>0</v>
      </c>
      <c r="J97" s="237">
        <v>0</v>
      </c>
      <c r="K97" s="238"/>
      <c r="L97" s="110">
        <f t="shared" si="7"/>
        <v>0</v>
      </c>
      <c r="M97" s="121"/>
      <c r="N97" s="60"/>
      <c r="O97" s="110">
        <f t="shared" si="8"/>
        <v>0</v>
      </c>
      <c r="P97" s="213"/>
    </row>
    <row r="98" spans="1:16" ht="24" hidden="1" x14ac:dyDescent="0.25">
      <c r="A98" s="32">
        <v>2233</v>
      </c>
      <c r="B98" s="52" t="s">
        <v>95</v>
      </c>
      <c r="C98" s="58">
        <f t="shared" si="4"/>
        <v>0</v>
      </c>
      <c r="D98" s="231">
        <v>0</v>
      </c>
      <c r="E98" s="55"/>
      <c r="F98" s="287">
        <f t="shared" si="5"/>
        <v>0</v>
      </c>
      <c r="G98" s="231"/>
      <c r="H98" s="232"/>
      <c r="I98" s="114">
        <f t="shared" si="6"/>
        <v>0</v>
      </c>
      <c r="J98" s="231">
        <v>0</v>
      </c>
      <c r="K98" s="232"/>
      <c r="L98" s="114">
        <f t="shared" si="7"/>
        <v>0</v>
      </c>
      <c r="M98" s="179"/>
      <c r="N98" s="55"/>
      <c r="O98" s="114">
        <f t="shared" si="8"/>
        <v>0</v>
      </c>
      <c r="P98" s="208"/>
    </row>
    <row r="99" spans="1:16" ht="36" x14ac:dyDescent="0.25">
      <c r="A99" s="36">
        <v>2234</v>
      </c>
      <c r="B99" s="57" t="s">
        <v>96</v>
      </c>
      <c r="C99" s="58">
        <f t="shared" si="4"/>
        <v>50</v>
      </c>
      <c r="D99" s="237">
        <v>50</v>
      </c>
      <c r="E99" s="415"/>
      <c r="F99" s="311">
        <f t="shared" si="5"/>
        <v>50</v>
      </c>
      <c r="G99" s="237"/>
      <c r="H99" s="238"/>
      <c r="I99" s="110">
        <f t="shared" si="6"/>
        <v>0</v>
      </c>
      <c r="J99" s="237">
        <v>0</v>
      </c>
      <c r="K99" s="238"/>
      <c r="L99" s="110">
        <f t="shared" si="7"/>
        <v>0</v>
      </c>
      <c r="M99" s="121"/>
      <c r="N99" s="60"/>
      <c r="O99" s="110">
        <f t="shared" si="8"/>
        <v>0</v>
      </c>
      <c r="P99" s="213"/>
    </row>
    <row r="100" spans="1:16" ht="24" x14ac:dyDescent="0.25">
      <c r="A100" s="36">
        <v>2235</v>
      </c>
      <c r="B100" s="57" t="s">
        <v>97</v>
      </c>
      <c r="C100" s="58">
        <f t="shared" si="4"/>
        <v>70</v>
      </c>
      <c r="D100" s="237">
        <v>70</v>
      </c>
      <c r="E100" s="415"/>
      <c r="F100" s="311">
        <f t="shared" si="5"/>
        <v>70</v>
      </c>
      <c r="G100" s="237"/>
      <c r="H100" s="238"/>
      <c r="I100" s="110">
        <f t="shared" si="6"/>
        <v>0</v>
      </c>
      <c r="J100" s="237">
        <v>0</v>
      </c>
      <c r="K100" s="238"/>
      <c r="L100" s="110">
        <f t="shared" si="7"/>
        <v>0</v>
      </c>
      <c r="M100" s="121"/>
      <c r="N100" s="60"/>
      <c r="O100" s="110">
        <f t="shared" si="8"/>
        <v>0</v>
      </c>
      <c r="P100" s="213"/>
    </row>
    <row r="101" spans="1:16" hidden="1" x14ac:dyDescent="0.25">
      <c r="A101" s="36">
        <v>2236</v>
      </c>
      <c r="B101" s="57" t="s">
        <v>98</v>
      </c>
      <c r="C101" s="58">
        <f t="shared" si="4"/>
        <v>0</v>
      </c>
      <c r="D101" s="237">
        <v>0</v>
      </c>
      <c r="E101" s="60"/>
      <c r="F101" s="145">
        <f t="shared" si="5"/>
        <v>0</v>
      </c>
      <c r="G101" s="237"/>
      <c r="H101" s="238"/>
      <c r="I101" s="110">
        <f t="shared" si="6"/>
        <v>0</v>
      </c>
      <c r="J101" s="237">
        <v>0</v>
      </c>
      <c r="K101" s="238"/>
      <c r="L101" s="110">
        <f t="shared" si="7"/>
        <v>0</v>
      </c>
      <c r="M101" s="121"/>
      <c r="N101" s="60"/>
      <c r="O101" s="110">
        <f t="shared" si="8"/>
        <v>0</v>
      </c>
      <c r="P101" s="213"/>
    </row>
    <row r="102" spans="1:16" ht="24" x14ac:dyDescent="0.25">
      <c r="A102" s="36">
        <v>2239</v>
      </c>
      <c r="B102" s="57" t="s">
        <v>99</v>
      </c>
      <c r="C102" s="58">
        <f t="shared" si="4"/>
        <v>300</v>
      </c>
      <c r="D102" s="237">
        <v>300</v>
      </c>
      <c r="E102" s="415"/>
      <c r="F102" s="311">
        <f t="shared" si="5"/>
        <v>300</v>
      </c>
      <c r="G102" s="237"/>
      <c r="H102" s="238"/>
      <c r="I102" s="110">
        <f t="shared" si="6"/>
        <v>0</v>
      </c>
      <c r="J102" s="237">
        <v>0</v>
      </c>
      <c r="K102" s="238"/>
      <c r="L102" s="110">
        <f t="shared" si="7"/>
        <v>0</v>
      </c>
      <c r="M102" s="121"/>
      <c r="N102" s="60"/>
      <c r="O102" s="110">
        <f t="shared" si="8"/>
        <v>0</v>
      </c>
      <c r="P102" s="213"/>
    </row>
    <row r="103" spans="1:16" ht="36" x14ac:dyDescent="0.25">
      <c r="A103" s="108">
        <v>2240</v>
      </c>
      <c r="B103" s="57" t="s">
        <v>100</v>
      </c>
      <c r="C103" s="58">
        <f t="shared" si="4"/>
        <v>32653</v>
      </c>
      <c r="D103" s="288">
        <f>SUM(D104:D111)</f>
        <v>23926</v>
      </c>
      <c r="E103" s="137">
        <f>SUM(E104:E111)</f>
        <v>0</v>
      </c>
      <c r="F103" s="311">
        <f t="shared" si="5"/>
        <v>23926</v>
      </c>
      <c r="G103" s="288">
        <f>SUM(G104:G111)</f>
        <v>0</v>
      </c>
      <c r="H103" s="115">
        <f>SUM(H104:H111)</f>
        <v>0</v>
      </c>
      <c r="I103" s="110">
        <f t="shared" si="6"/>
        <v>0</v>
      </c>
      <c r="J103" s="288">
        <f>SUM(J104:J111)</f>
        <v>8727</v>
      </c>
      <c r="K103" s="115">
        <f>SUM(K104:K111)</f>
        <v>0</v>
      </c>
      <c r="L103" s="110">
        <f t="shared" si="7"/>
        <v>8727</v>
      </c>
      <c r="M103" s="131">
        <f>SUM(M104:M111)</f>
        <v>0</v>
      </c>
      <c r="N103" s="109">
        <f>SUM(N104:N111)</f>
        <v>0</v>
      </c>
      <c r="O103" s="110">
        <f t="shared" si="8"/>
        <v>0</v>
      </c>
      <c r="P103" s="213"/>
    </row>
    <row r="104" spans="1:16" hidden="1" x14ac:dyDescent="0.25">
      <c r="A104" s="36">
        <v>2241</v>
      </c>
      <c r="B104" s="57" t="s">
        <v>101</v>
      </c>
      <c r="C104" s="58">
        <f t="shared" si="4"/>
        <v>0</v>
      </c>
      <c r="D104" s="237">
        <v>0</v>
      </c>
      <c r="E104" s="60"/>
      <c r="F104" s="145">
        <f t="shared" si="5"/>
        <v>0</v>
      </c>
      <c r="G104" s="237"/>
      <c r="H104" s="238"/>
      <c r="I104" s="110">
        <f t="shared" si="6"/>
        <v>0</v>
      </c>
      <c r="J104" s="237">
        <v>0</v>
      </c>
      <c r="K104" s="238"/>
      <c r="L104" s="110">
        <f t="shared" si="7"/>
        <v>0</v>
      </c>
      <c r="M104" s="121"/>
      <c r="N104" s="60"/>
      <c r="O104" s="110">
        <f t="shared" si="8"/>
        <v>0</v>
      </c>
      <c r="P104" s="213"/>
    </row>
    <row r="105" spans="1:16" ht="24" x14ac:dyDescent="0.25">
      <c r="A105" s="36">
        <v>2242</v>
      </c>
      <c r="B105" s="57" t="s">
        <v>102</v>
      </c>
      <c r="C105" s="58">
        <f t="shared" si="4"/>
        <v>7940</v>
      </c>
      <c r="D105" s="237">
        <v>7940</v>
      </c>
      <c r="E105" s="415"/>
      <c r="F105" s="311">
        <f t="shared" si="5"/>
        <v>7940</v>
      </c>
      <c r="G105" s="237"/>
      <c r="H105" s="238"/>
      <c r="I105" s="110">
        <f t="shared" si="6"/>
        <v>0</v>
      </c>
      <c r="J105" s="237">
        <v>0</v>
      </c>
      <c r="K105" s="238"/>
      <c r="L105" s="110">
        <f t="shared" si="7"/>
        <v>0</v>
      </c>
      <c r="M105" s="121"/>
      <c r="N105" s="60"/>
      <c r="O105" s="110">
        <f t="shared" si="8"/>
        <v>0</v>
      </c>
      <c r="P105" s="213"/>
    </row>
    <row r="106" spans="1:16" ht="24" x14ac:dyDescent="0.25">
      <c r="A106" s="36">
        <v>2243</v>
      </c>
      <c r="B106" s="57" t="s">
        <v>103</v>
      </c>
      <c r="C106" s="58">
        <f t="shared" si="4"/>
        <v>7000</v>
      </c>
      <c r="D106" s="237">
        <v>6000</v>
      </c>
      <c r="E106" s="415"/>
      <c r="F106" s="311">
        <f t="shared" si="5"/>
        <v>6000</v>
      </c>
      <c r="G106" s="237"/>
      <c r="H106" s="238"/>
      <c r="I106" s="110">
        <f t="shared" si="6"/>
        <v>0</v>
      </c>
      <c r="J106" s="237">
        <v>1000</v>
      </c>
      <c r="K106" s="238"/>
      <c r="L106" s="110">
        <f t="shared" si="7"/>
        <v>1000</v>
      </c>
      <c r="M106" s="121"/>
      <c r="N106" s="60"/>
      <c r="O106" s="110">
        <f t="shared" si="8"/>
        <v>0</v>
      </c>
      <c r="P106" s="213"/>
    </row>
    <row r="107" spans="1:16" x14ac:dyDescent="0.25">
      <c r="A107" s="36">
        <v>2244</v>
      </c>
      <c r="B107" s="57" t="s">
        <v>104</v>
      </c>
      <c r="C107" s="58">
        <f t="shared" si="4"/>
        <v>13663</v>
      </c>
      <c r="D107" s="237">
        <v>5936</v>
      </c>
      <c r="E107" s="415"/>
      <c r="F107" s="311">
        <f t="shared" si="5"/>
        <v>5936</v>
      </c>
      <c r="G107" s="237"/>
      <c r="H107" s="238"/>
      <c r="I107" s="110">
        <f t="shared" si="6"/>
        <v>0</v>
      </c>
      <c r="J107" s="237">
        <v>7727</v>
      </c>
      <c r="K107" s="238"/>
      <c r="L107" s="110">
        <f t="shared" si="7"/>
        <v>7727</v>
      </c>
      <c r="M107" s="121"/>
      <c r="N107" s="60"/>
      <c r="O107" s="110">
        <f t="shared" si="8"/>
        <v>0</v>
      </c>
      <c r="P107" s="213"/>
    </row>
    <row r="108" spans="1:16" ht="24" hidden="1" x14ac:dyDescent="0.25">
      <c r="A108" s="36">
        <v>2246</v>
      </c>
      <c r="B108" s="57" t="s">
        <v>105</v>
      </c>
      <c r="C108" s="58">
        <f t="shared" si="4"/>
        <v>0</v>
      </c>
      <c r="D108" s="237">
        <v>0</v>
      </c>
      <c r="E108" s="60"/>
      <c r="F108" s="145">
        <f t="shared" si="5"/>
        <v>0</v>
      </c>
      <c r="G108" s="237"/>
      <c r="H108" s="238"/>
      <c r="I108" s="110">
        <f t="shared" si="6"/>
        <v>0</v>
      </c>
      <c r="J108" s="237">
        <v>0</v>
      </c>
      <c r="K108" s="238"/>
      <c r="L108" s="110">
        <f t="shared" si="7"/>
        <v>0</v>
      </c>
      <c r="M108" s="121"/>
      <c r="N108" s="60"/>
      <c r="O108" s="110">
        <f t="shared" si="8"/>
        <v>0</v>
      </c>
      <c r="P108" s="213"/>
    </row>
    <row r="109" spans="1:16" x14ac:dyDescent="0.25">
      <c r="A109" s="36">
        <v>2247</v>
      </c>
      <c r="B109" s="57" t="s">
        <v>106</v>
      </c>
      <c r="C109" s="58">
        <f t="shared" si="4"/>
        <v>4000</v>
      </c>
      <c r="D109" s="237">
        <v>4000</v>
      </c>
      <c r="E109" s="415"/>
      <c r="F109" s="311">
        <f t="shared" si="5"/>
        <v>4000</v>
      </c>
      <c r="G109" s="237"/>
      <c r="H109" s="238"/>
      <c r="I109" s="110">
        <f t="shared" si="6"/>
        <v>0</v>
      </c>
      <c r="J109" s="237">
        <v>0</v>
      </c>
      <c r="K109" s="238"/>
      <c r="L109" s="110">
        <f t="shared" si="7"/>
        <v>0</v>
      </c>
      <c r="M109" s="121"/>
      <c r="N109" s="60"/>
      <c r="O109" s="110">
        <f t="shared" si="8"/>
        <v>0</v>
      </c>
      <c r="P109" s="213"/>
    </row>
    <row r="110" spans="1:16" ht="24" hidden="1" x14ac:dyDescent="0.25">
      <c r="A110" s="36">
        <v>2248</v>
      </c>
      <c r="B110" s="57" t="s">
        <v>107</v>
      </c>
      <c r="C110" s="58">
        <f t="shared" si="4"/>
        <v>0</v>
      </c>
      <c r="D110" s="237">
        <v>0</v>
      </c>
      <c r="E110" s="60"/>
      <c r="F110" s="145">
        <f t="shared" si="5"/>
        <v>0</v>
      </c>
      <c r="G110" s="237"/>
      <c r="H110" s="238"/>
      <c r="I110" s="110">
        <f t="shared" si="6"/>
        <v>0</v>
      </c>
      <c r="J110" s="237">
        <v>0</v>
      </c>
      <c r="K110" s="238"/>
      <c r="L110" s="110">
        <f t="shared" si="7"/>
        <v>0</v>
      </c>
      <c r="M110" s="121"/>
      <c r="N110" s="60"/>
      <c r="O110" s="110">
        <f t="shared" si="8"/>
        <v>0</v>
      </c>
      <c r="P110" s="213"/>
    </row>
    <row r="111" spans="1:16" ht="24" x14ac:dyDescent="0.25">
      <c r="A111" s="36">
        <v>2249</v>
      </c>
      <c r="B111" s="57" t="s">
        <v>108</v>
      </c>
      <c r="C111" s="58">
        <f t="shared" si="4"/>
        <v>50</v>
      </c>
      <c r="D111" s="237">
        <v>50</v>
      </c>
      <c r="E111" s="415"/>
      <c r="F111" s="311">
        <f t="shared" si="5"/>
        <v>50</v>
      </c>
      <c r="G111" s="237"/>
      <c r="H111" s="238"/>
      <c r="I111" s="110">
        <f t="shared" si="6"/>
        <v>0</v>
      </c>
      <c r="J111" s="237">
        <v>0</v>
      </c>
      <c r="K111" s="238"/>
      <c r="L111" s="110">
        <f t="shared" si="7"/>
        <v>0</v>
      </c>
      <c r="M111" s="121"/>
      <c r="N111" s="60"/>
      <c r="O111" s="110">
        <f t="shared" si="8"/>
        <v>0</v>
      </c>
      <c r="P111" s="213"/>
    </row>
    <row r="112" spans="1:16" hidden="1" x14ac:dyDescent="0.25">
      <c r="A112" s="108">
        <v>2250</v>
      </c>
      <c r="B112" s="57" t="s">
        <v>109</v>
      </c>
      <c r="C112" s="58">
        <f t="shared" si="4"/>
        <v>0</v>
      </c>
      <c r="D112" s="288">
        <f>SUM(D113:D115)</f>
        <v>0</v>
      </c>
      <c r="E112" s="109">
        <f>SUM(E113:E115)</f>
        <v>0</v>
      </c>
      <c r="F112" s="145">
        <f t="shared" si="5"/>
        <v>0</v>
      </c>
      <c r="G112" s="288">
        <f>SUM(G113:G115)</f>
        <v>0</v>
      </c>
      <c r="H112" s="115">
        <f>SUM(H113:H115)</f>
        <v>0</v>
      </c>
      <c r="I112" s="110">
        <f t="shared" si="6"/>
        <v>0</v>
      </c>
      <c r="J112" s="288">
        <f>SUM(J113:J115)</f>
        <v>0</v>
      </c>
      <c r="K112" s="115">
        <f>SUM(K113:K115)</f>
        <v>0</v>
      </c>
      <c r="L112" s="110">
        <f t="shared" si="7"/>
        <v>0</v>
      </c>
      <c r="M112" s="131">
        <f>SUM(M113:M115)</f>
        <v>0</v>
      </c>
      <c r="N112" s="109">
        <f>SUM(N113:N115)</f>
        <v>0</v>
      </c>
      <c r="O112" s="110">
        <f t="shared" si="8"/>
        <v>0</v>
      </c>
      <c r="P112" s="213"/>
    </row>
    <row r="113" spans="1:16" hidden="1" x14ac:dyDescent="0.25">
      <c r="A113" s="36">
        <v>2251</v>
      </c>
      <c r="B113" s="57" t="s">
        <v>110</v>
      </c>
      <c r="C113" s="58">
        <f t="shared" si="4"/>
        <v>0</v>
      </c>
      <c r="D113" s="237">
        <v>0</v>
      </c>
      <c r="E113" s="60"/>
      <c r="F113" s="145">
        <f t="shared" si="5"/>
        <v>0</v>
      </c>
      <c r="G113" s="237"/>
      <c r="H113" s="238"/>
      <c r="I113" s="110">
        <f t="shared" si="6"/>
        <v>0</v>
      </c>
      <c r="J113" s="237">
        <v>0</v>
      </c>
      <c r="K113" s="238"/>
      <c r="L113" s="110">
        <f t="shared" si="7"/>
        <v>0</v>
      </c>
      <c r="M113" s="121"/>
      <c r="N113" s="60"/>
      <c r="O113" s="110">
        <f t="shared" si="8"/>
        <v>0</v>
      </c>
      <c r="P113" s="213"/>
    </row>
    <row r="114" spans="1:16" ht="24" hidden="1" x14ac:dyDescent="0.25">
      <c r="A114" s="36">
        <v>2252</v>
      </c>
      <c r="B114" s="57" t="s">
        <v>111</v>
      </c>
      <c r="C114" s="58">
        <f t="shared" ref="C114:C178" si="9">F114+I114+L114+O114</f>
        <v>0</v>
      </c>
      <c r="D114" s="237">
        <v>0</v>
      </c>
      <c r="E114" s="60"/>
      <c r="F114" s="145">
        <f t="shared" si="5"/>
        <v>0</v>
      </c>
      <c r="G114" s="237"/>
      <c r="H114" s="238"/>
      <c r="I114" s="110">
        <f t="shared" si="6"/>
        <v>0</v>
      </c>
      <c r="J114" s="237">
        <v>0</v>
      </c>
      <c r="K114" s="238"/>
      <c r="L114" s="110">
        <f t="shared" si="7"/>
        <v>0</v>
      </c>
      <c r="M114" s="121"/>
      <c r="N114" s="60"/>
      <c r="O114" s="110">
        <f t="shared" si="8"/>
        <v>0</v>
      </c>
      <c r="P114" s="213"/>
    </row>
    <row r="115" spans="1:16" ht="24" hidden="1" x14ac:dyDescent="0.25">
      <c r="A115" s="36">
        <v>2259</v>
      </c>
      <c r="B115" s="57" t="s">
        <v>112</v>
      </c>
      <c r="C115" s="58">
        <f t="shared" si="9"/>
        <v>0</v>
      </c>
      <c r="D115" s="237">
        <v>0</v>
      </c>
      <c r="E115" s="60"/>
      <c r="F115" s="145">
        <f t="shared" ref="F115:F179" si="10">D115+E115</f>
        <v>0</v>
      </c>
      <c r="G115" s="237"/>
      <c r="H115" s="238"/>
      <c r="I115" s="110">
        <f t="shared" ref="I115:I179" si="11">G115+H115</f>
        <v>0</v>
      </c>
      <c r="J115" s="237">
        <v>0</v>
      </c>
      <c r="K115" s="238"/>
      <c r="L115" s="110">
        <f t="shared" ref="L115:L179" si="12">J115+K115</f>
        <v>0</v>
      </c>
      <c r="M115" s="121"/>
      <c r="N115" s="60"/>
      <c r="O115" s="110">
        <f t="shared" ref="O115:O179" si="13">M115+N115</f>
        <v>0</v>
      </c>
      <c r="P115" s="213"/>
    </row>
    <row r="116" spans="1:16" x14ac:dyDescent="0.25">
      <c r="A116" s="108">
        <v>2260</v>
      </c>
      <c r="B116" s="57" t="s">
        <v>113</v>
      </c>
      <c r="C116" s="58">
        <f t="shared" si="9"/>
        <v>100</v>
      </c>
      <c r="D116" s="288">
        <f>SUM(D117:D121)</f>
        <v>0</v>
      </c>
      <c r="E116" s="137">
        <f>SUM(E117:E121)</f>
        <v>0</v>
      </c>
      <c r="F116" s="311">
        <f t="shared" si="10"/>
        <v>0</v>
      </c>
      <c r="G116" s="288">
        <f>SUM(G117:G121)</f>
        <v>0</v>
      </c>
      <c r="H116" s="115">
        <f>SUM(H117:H121)</f>
        <v>0</v>
      </c>
      <c r="I116" s="110">
        <f t="shared" si="11"/>
        <v>0</v>
      </c>
      <c r="J116" s="288">
        <f>SUM(J117:J121)</f>
        <v>100</v>
      </c>
      <c r="K116" s="115">
        <f>SUM(K117:K121)</f>
        <v>0</v>
      </c>
      <c r="L116" s="110">
        <f t="shared" si="12"/>
        <v>100</v>
      </c>
      <c r="M116" s="131">
        <f>SUM(M117:M121)</f>
        <v>0</v>
      </c>
      <c r="N116" s="109">
        <f>SUM(N117:N121)</f>
        <v>0</v>
      </c>
      <c r="O116" s="110">
        <f t="shared" si="13"/>
        <v>0</v>
      </c>
      <c r="P116" s="213"/>
    </row>
    <row r="117" spans="1:16" hidden="1" x14ac:dyDescent="0.25">
      <c r="A117" s="36">
        <v>2261</v>
      </c>
      <c r="B117" s="57" t="s">
        <v>114</v>
      </c>
      <c r="C117" s="58">
        <f t="shared" si="9"/>
        <v>0</v>
      </c>
      <c r="D117" s="237">
        <v>0</v>
      </c>
      <c r="E117" s="60"/>
      <c r="F117" s="145">
        <f t="shared" si="10"/>
        <v>0</v>
      </c>
      <c r="G117" s="237"/>
      <c r="H117" s="238"/>
      <c r="I117" s="110">
        <f t="shared" si="11"/>
        <v>0</v>
      </c>
      <c r="J117" s="237">
        <v>0</v>
      </c>
      <c r="K117" s="238"/>
      <c r="L117" s="110">
        <f t="shared" si="12"/>
        <v>0</v>
      </c>
      <c r="M117" s="121"/>
      <c r="N117" s="60"/>
      <c r="O117" s="110">
        <f t="shared" si="13"/>
        <v>0</v>
      </c>
      <c r="P117" s="213"/>
    </row>
    <row r="118" spans="1:16" hidden="1" x14ac:dyDescent="0.25">
      <c r="A118" s="36">
        <v>2262</v>
      </c>
      <c r="B118" s="57" t="s">
        <v>115</v>
      </c>
      <c r="C118" s="58">
        <f t="shared" si="9"/>
        <v>0</v>
      </c>
      <c r="D118" s="237">
        <v>0</v>
      </c>
      <c r="E118" s="60"/>
      <c r="F118" s="145">
        <f t="shared" si="10"/>
        <v>0</v>
      </c>
      <c r="G118" s="237"/>
      <c r="H118" s="238"/>
      <c r="I118" s="110">
        <f t="shared" si="11"/>
        <v>0</v>
      </c>
      <c r="J118" s="237">
        <v>0</v>
      </c>
      <c r="K118" s="238"/>
      <c r="L118" s="110">
        <f t="shared" si="12"/>
        <v>0</v>
      </c>
      <c r="M118" s="121"/>
      <c r="N118" s="60"/>
      <c r="O118" s="110">
        <f t="shared" si="13"/>
        <v>0</v>
      </c>
      <c r="P118" s="213"/>
    </row>
    <row r="119" spans="1:16" hidden="1" x14ac:dyDescent="0.25">
      <c r="A119" s="36">
        <v>2263</v>
      </c>
      <c r="B119" s="57" t="s">
        <v>116</v>
      </c>
      <c r="C119" s="58">
        <f t="shared" si="9"/>
        <v>0</v>
      </c>
      <c r="D119" s="237">
        <v>0</v>
      </c>
      <c r="E119" s="60"/>
      <c r="F119" s="145">
        <f t="shared" si="10"/>
        <v>0</v>
      </c>
      <c r="G119" s="237"/>
      <c r="H119" s="238"/>
      <c r="I119" s="110">
        <f t="shared" si="11"/>
        <v>0</v>
      </c>
      <c r="J119" s="237">
        <v>0</v>
      </c>
      <c r="K119" s="238"/>
      <c r="L119" s="110">
        <f t="shared" si="12"/>
        <v>0</v>
      </c>
      <c r="M119" s="121"/>
      <c r="N119" s="60"/>
      <c r="O119" s="110">
        <f t="shared" si="13"/>
        <v>0</v>
      </c>
      <c r="P119" s="213"/>
    </row>
    <row r="120" spans="1:16" ht="24" hidden="1" x14ac:dyDescent="0.25">
      <c r="A120" s="36">
        <v>2264</v>
      </c>
      <c r="B120" s="57" t="s">
        <v>117</v>
      </c>
      <c r="C120" s="58">
        <f t="shared" si="9"/>
        <v>0</v>
      </c>
      <c r="D120" s="237">
        <v>0</v>
      </c>
      <c r="E120" s="60"/>
      <c r="F120" s="145">
        <f t="shared" si="10"/>
        <v>0</v>
      </c>
      <c r="G120" s="237"/>
      <c r="H120" s="238"/>
      <c r="I120" s="110">
        <f t="shared" si="11"/>
        <v>0</v>
      </c>
      <c r="J120" s="237">
        <v>0</v>
      </c>
      <c r="K120" s="238"/>
      <c r="L120" s="110">
        <f t="shared" si="12"/>
        <v>0</v>
      </c>
      <c r="M120" s="121"/>
      <c r="N120" s="60"/>
      <c r="O120" s="110">
        <f t="shared" si="13"/>
        <v>0</v>
      </c>
      <c r="P120" s="213"/>
    </row>
    <row r="121" spans="1:16" x14ac:dyDescent="0.25">
      <c r="A121" s="36">
        <v>2269</v>
      </c>
      <c r="B121" s="57" t="s">
        <v>118</v>
      </c>
      <c r="C121" s="58">
        <f t="shared" si="9"/>
        <v>100</v>
      </c>
      <c r="D121" s="237">
        <v>0</v>
      </c>
      <c r="E121" s="415"/>
      <c r="F121" s="311">
        <f t="shared" si="10"/>
        <v>0</v>
      </c>
      <c r="G121" s="237"/>
      <c r="H121" s="238"/>
      <c r="I121" s="110">
        <f t="shared" si="11"/>
        <v>0</v>
      </c>
      <c r="J121" s="237">
        <v>100</v>
      </c>
      <c r="K121" s="238"/>
      <c r="L121" s="110">
        <f t="shared" si="12"/>
        <v>100</v>
      </c>
      <c r="M121" s="121"/>
      <c r="N121" s="60"/>
      <c r="O121" s="110">
        <f t="shared" si="13"/>
        <v>0</v>
      </c>
      <c r="P121" s="213"/>
    </row>
    <row r="122" spans="1:16" x14ac:dyDescent="0.25">
      <c r="A122" s="108">
        <v>2270</v>
      </c>
      <c r="B122" s="57" t="s">
        <v>119</v>
      </c>
      <c r="C122" s="58">
        <f t="shared" si="9"/>
        <v>3500</v>
      </c>
      <c r="D122" s="288">
        <f>SUM(D123:D127)</f>
        <v>3500</v>
      </c>
      <c r="E122" s="137">
        <f>SUM(E123:E127)</f>
        <v>0</v>
      </c>
      <c r="F122" s="311">
        <f t="shared" si="10"/>
        <v>3500</v>
      </c>
      <c r="G122" s="288">
        <f>SUM(G123:G127)</f>
        <v>0</v>
      </c>
      <c r="H122" s="115">
        <f>SUM(H123:H127)</f>
        <v>0</v>
      </c>
      <c r="I122" s="110">
        <f t="shared" si="11"/>
        <v>0</v>
      </c>
      <c r="J122" s="288">
        <f>SUM(J123:J127)</f>
        <v>0</v>
      </c>
      <c r="K122" s="115">
        <f>SUM(K123:K127)</f>
        <v>0</v>
      </c>
      <c r="L122" s="110">
        <f t="shared" si="12"/>
        <v>0</v>
      </c>
      <c r="M122" s="131">
        <f>SUM(M123:M127)</f>
        <v>0</v>
      </c>
      <c r="N122" s="109">
        <f>SUM(N123:N127)</f>
        <v>0</v>
      </c>
      <c r="O122" s="110">
        <f t="shared" si="13"/>
        <v>0</v>
      </c>
      <c r="P122" s="213"/>
    </row>
    <row r="123" spans="1:16" hidden="1" x14ac:dyDescent="0.25">
      <c r="A123" s="36">
        <v>2272</v>
      </c>
      <c r="B123" s="1" t="s">
        <v>120</v>
      </c>
      <c r="C123" s="58">
        <f t="shared" si="9"/>
        <v>0</v>
      </c>
      <c r="D123" s="237">
        <v>0</v>
      </c>
      <c r="E123" s="60"/>
      <c r="F123" s="145">
        <f t="shared" si="10"/>
        <v>0</v>
      </c>
      <c r="G123" s="237"/>
      <c r="H123" s="238"/>
      <c r="I123" s="110">
        <f t="shared" si="11"/>
        <v>0</v>
      </c>
      <c r="J123" s="237">
        <v>0</v>
      </c>
      <c r="K123" s="238"/>
      <c r="L123" s="110">
        <f t="shared" si="12"/>
        <v>0</v>
      </c>
      <c r="M123" s="121"/>
      <c r="N123" s="60"/>
      <c r="O123" s="110">
        <f t="shared" si="13"/>
        <v>0</v>
      </c>
      <c r="P123" s="213"/>
    </row>
    <row r="124" spans="1:16" ht="24" hidden="1" x14ac:dyDescent="0.25">
      <c r="A124" s="36">
        <v>2275</v>
      </c>
      <c r="B124" s="57" t="s">
        <v>121</v>
      </c>
      <c r="C124" s="58">
        <f t="shared" si="9"/>
        <v>0</v>
      </c>
      <c r="D124" s="237">
        <v>0</v>
      </c>
      <c r="E124" s="60"/>
      <c r="F124" s="145">
        <f t="shared" si="10"/>
        <v>0</v>
      </c>
      <c r="G124" s="237"/>
      <c r="H124" s="238"/>
      <c r="I124" s="110">
        <f t="shared" si="11"/>
        <v>0</v>
      </c>
      <c r="J124" s="237">
        <v>0</v>
      </c>
      <c r="K124" s="238"/>
      <c r="L124" s="110">
        <f t="shared" si="12"/>
        <v>0</v>
      </c>
      <c r="M124" s="121"/>
      <c r="N124" s="60"/>
      <c r="O124" s="110">
        <f t="shared" si="13"/>
        <v>0</v>
      </c>
      <c r="P124" s="213"/>
    </row>
    <row r="125" spans="1:16" ht="36" hidden="1" x14ac:dyDescent="0.25">
      <c r="A125" s="36">
        <v>2276</v>
      </c>
      <c r="B125" s="57" t="s">
        <v>122</v>
      </c>
      <c r="C125" s="58">
        <f t="shared" si="9"/>
        <v>0</v>
      </c>
      <c r="D125" s="237">
        <v>0</v>
      </c>
      <c r="E125" s="60"/>
      <c r="F125" s="145">
        <f t="shared" si="10"/>
        <v>0</v>
      </c>
      <c r="G125" s="237"/>
      <c r="H125" s="238"/>
      <c r="I125" s="110">
        <f t="shared" si="11"/>
        <v>0</v>
      </c>
      <c r="J125" s="237">
        <v>0</v>
      </c>
      <c r="K125" s="238"/>
      <c r="L125" s="110">
        <f t="shared" si="12"/>
        <v>0</v>
      </c>
      <c r="M125" s="121"/>
      <c r="N125" s="60"/>
      <c r="O125" s="110">
        <f t="shared" si="13"/>
        <v>0</v>
      </c>
      <c r="P125" s="213"/>
    </row>
    <row r="126" spans="1:16" ht="24" hidden="1" x14ac:dyDescent="0.25">
      <c r="A126" s="36">
        <v>2278</v>
      </c>
      <c r="B126" s="57" t="s">
        <v>123</v>
      </c>
      <c r="C126" s="58">
        <f t="shared" si="9"/>
        <v>0</v>
      </c>
      <c r="D126" s="237">
        <v>0</v>
      </c>
      <c r="E126" s="60"/>
      <c r="F126" s="145">
        <f t="shared" si="10"/>
        <v>0</v>
      </c>
      <c r="G126" s="237"/>
      <c r="H126" s="238"/>
      <c r="I126" s="110">
        <f t="shared" si="11"/>
        <v>0</v>
      </c>
      <c r="J126" s="237">
        <v>0</v>
      </c>
      <c r="K126" s="238"/>
      <c r="L126" s="110">
        <f t="shared" si="12"/>
        <v>0</v>
      </c>
      <c r="M126" s="121"/>
      <c r="N126" s="60"/>
      <c r="O126" s="110">
        <f t="shared" si="13"/>
        <v>0</v>
      </c>
      <c r="P126" s="213"/>
    </row>
    <row r="127" spans="1:16" ht="24" x14ac:dyDescent="0.25">
      <c r="A127" s="36">
        <v>2279</v>
      </c>
      <c r="B127" s="57" t="s">
        <v>124</v>
      </c>
      <c r="C127" s="58">
        <f t="shared" si="9"/>
        <v>3500</v>
      </c>
      <c r="D127" s="237">
        <v>3500</v>
      </c>
      <c r="E127" s="415"/>
      <c r="F127" s="311">
        <f t="shared" si="10"/>
        <v>3500</v>
      </c>
      <c r="G127" s="237"/>
      <c r="H127" s="238"/>
      <c r="I127" s="110">
        <f t="shared" si="11"/>
        <v>0</v>
      </c>
      <c r="J127" s="237">
        <v>0</v>
      </c>
      <c r="K127" s="238"/>
      <c r="L127" s="110">
        <f t="shared" si="12"/>
        <v>0</v>
      </c>
      <c r="M127" s="121"/>
      <c r="N127" s="60"/>
      <c r="O127" s="110">
        <f t="shared" si="13"/>
        <v>0</v>
      </c>
      <c r="P127" s="213"/>
    </row>
    <row r="128" spans="1:16" ht="24" hidden="1" x14ac:dyDescent="0.25">
      <c r="A128" s="164">
        <v>2280</v>
      </c>
      <c r="B128" s="52" t="s">
        <v>125</v>
      </c>
      <c r="C128" s="58">
        <f t="shared" si="9"/>
        <v>0</v>
      </c>
      <c r="D128" s="291">
        <f>SUM(D129)</f>
        <v>0</v>
      </c>
      <c r="E128" s="113">
        <f t="shared" ref="E128:N128" si="14">SUM(E129)</f>
        <v>0</v>
      </c>
      <c r="F128" s="287">
        <f t="shared" si="10"/>
        <v>0</v>
      </c>
      <c r="G128" s="291">
        <f t="shared" ref="G128" si="15">SUM(G129)</f>
        <v>0</v>
      </c>
      <c r="H128" s="292">
        <f t="shared" si="14"/>
        <v>0</v>
      </c>
      <c r="I128" s="114">
        <f t="shared" si="11"/>
        <v>0</v>
      </c>
      <c r="J128" s="291">
        <f>SUM(J129)</f>
        <v>0</v>
      </c>
      <c r="K128" s="292">
        <f t="shared" si="14"/>
        <v>0</v>
      </c>
      <c r="L128" s="114">
        <f t="shared" si="12"/>
        <v>0</v>
      </c>
      <c r="M128" s="131">
        <f t="shared" si="14"/>
        <v>0</v>
      </c>
      <c r="N128" s="109">
        <f t="shared" si="14"/>
        <v>0</v>
      </c>
      <c r="O128" s="110">
        <f t="shared" si="13"/>
        <v>0</v>
      </c>
      <c r="P128" s="213"/>
    </row>
    <row r="129" spans="1:16" ht="24" hidden="1" x14ac:dyDescent="0.25">
      <c r="A129" s="36">
        <v>2283</v>
      </c>
      <c r="B129" s="57" t="s">
        <v>126</v>
      </c>
      <c r="C129" s="58">
        <f t="shared" si="9"/>
        <v>0</v>
      </c>
      <c r="D129" s="237">
        <v>0</v>
      </c>
      <c r="E129" s="60"/>
      <c r="F129" s="145">
        <f t="shared" si="10"/>
        <v>0</v>
      </c>
      <c r="G129" s="237"/>
      <c r="H129" s="238"/>
      <c r="I129" s="110">
        <f t="shared" si="11"/>
        <v>0</v>
      </c>
      <c r="J129" s="237">
        <v>0</v>
      </c>
      <c r="K129" s="238"/>
      <c r="L129" s="110">
        <f t="shared" si="12"/>
        <v>0</v>
      </c>
      <c r="M129" s="121"/>
      <c r="N129" s="60"/>
      <c r="O129" s="110">
        <f t="shared" si="13"/>
        <v>0</v>
      </c>
      <c r="P129" s="213"/>
    </row>
    <row r="130" spans="1:16" ht="36" x14ac:dyDescent="0.25">
      <c r="A130" s="44">
        <v>2300</v>
      </c>
      <c r="B130" s="103" t="s">
        <v>127</v>
      </c>
      <c r="C130" s="45">
        <f t="shared" si="9"/>
        <v>119688</v>
      </c>
      <c r="D130" s="227">
        <f>SUM(D131,D136,D140,D141,D144,D151,D159,D160,D163)</f>
        <v>62608</v>
      </c>
      <c r="E130" s="412">
        <f>SUM(E131,E136,E140,E141,E144,E151,E159,E160,E163)</f>
        <v>0</v>
      </c>
      <c r="F130" s="375">
        <f t="shared" si="10"/>
        <v>62608</v>
      </c>
      <c r="G130" s="227">
        <f>SUM(G131,G136,G140,G141,G144,G151,G159,G160,G163)</f>
        <v>0</v>
      </c>
      <c r="H130" s="104">
        <f>SUM(H131,H136,H140,H141,H144,H151,H159,H160,H163)</f>
        <v>0</v>
      </c>
      <c r="I130" s="112">
        <f t="shared" si="11"/>
        <v>0</v>
      </c>
      <c r="J130" s="227">
        <f>SUM(J131,J136,J140,J141,J144,J151,J159,J160,J163)</f>
        <v>57080</v>
      </c>
      <c r="K130" s="104">
        <f>SUM(K131,K136,K140,K141,K144,K151,K159,K160,K163)</f>
        <v>0</v>
      </c>
      <c r="L130" s="112">
        <f t="shared" si="12"/>
        <v>57080</v>
      </c>
      <c r="M130" s="119">
        <f>SUM(M131,M136,M140,M141,M144,M151,M159,M160,M163)</f>
        <v>0</v>
      </c>
      <c r="N130" s="50">
        <f>SUM(N131,N136,N140,N141,N144,N151,N159,N160,N163)</f>
        <v>0</v>
      </c>
      <c r="O130" s="112">
        <f t="shared" si="13"/>
        <v>0</v>
      </c>
      <c r="P130" s="225"/>
    </row>
    <row r="131" spans="1:16" ht="24" x14ac:dyDescent="0.25">
      <c r="A131" s="164">
        <v>2310</v>
      </c>
      <c r="B131" s="52" t="s">
        <v>128</v>
      </c>
      <c r="C131" s="53">
        <f t="shared" si="9"/>
        <v>31375</v>
      </c>
      <c r="D131" s="295">
        <f>SUM(D132:D135)</f>
        <v>9281</v>
      </c>
      <c r="E131" s="135">
        <f>SUM(E132:E135)</f>
        <v>0</v>
      </c>
      <c r="F131" s="376">
        <f t="shared" si="10"/>
        <v>9281</v>
      </c>
      <c r="G131" s="291">
        <f>SUM(G132:G135)</f>
        <v>0</v>
      </c>
      <c r="H131" s="292">
        <f>SUM(H132:H135)</f>
        <v>0</v>
      </c>
      <c r="I131" s="114">
        <f t="shared" si="11"/>
        <v>0</v>
      </c>
      <c r="J131" s="291">
        <f>SUM(J132:J135)</f>
        <v>22094</v>
      </c>
      <c r="K131" s="292">
        <f>SUM(K132:K135)</f>
        <v>0</v>
      </c>
      <c r="L131" s="114">
        <f t="shared" si="12"/>
        <v>22094</v>
      </c>
      <c r="M131" s="135">
        <f>SUM(M132:M135)</f>
        <v>0</v>
      </c>
      <c r="N131" s="113">
        <f>SUM(N132:N135)</f>
        <v>0</v>
      </c>
      <c r="O131" s="114">
        <f t="shared" si="13"/>
        <v>0</v>
      </c>
      <c r="P131" s="208"/>
    </row>
    <row r="132" spans="1:16" x14ac:dyDescent="0.25">
      <c r="A132" s="36">
        <v>2311</v>
      </c>
      <c r="B132" s="57" t="s">
        <v>129</v>
      </c>
      <c r="C132" s="58">
        <f t="shared" si="9"/>
        <v>23017</v>
      </c>
      <c r="D132" s="237">
        <v>7110</v>
      </c>
      <c r="E132" s="415"/>
      <c r="F132" s="311">
        <f t="shared" si="10"/>
        <v>7110</v>
      </c>
      <c r="G132" s="237"/>
      <c r="H132" s="238"/>
      <c r="I132" s="110">
        <f t="shared" si="11"/>
        <v>0</v>
      </c>
      <c r="J132" s="237">
        <v>15907</v>
      </c>
      <c r="K132" s="238"/>
      <c r="L132" s="110">
        <f t="shared" si="12"/>
        <v>15907</v>
      </c>
      <c r="M132" s="121"/>
      <c r="N132" s="60"/>
      <c r="O132" s="110">
        <f t="shared" si="13"/>
        <v>0</v>
      </c>
      <c r="P132" s="213"/>
    </row>
    <row r="133" spans="1:16" x14ac:dyDescent="0.25">
      <c r="A133" s="36">
        <v>2312</v>
      </c>
      <c r="B133" s="57" t="s">
        <v>130</v>
      </c>
      <c r="C133" s="58">
        <f t="shared" si="9"/>
        <v>8358</v>
      </c>
      <c r="D133" s="237">
        <v>2171</v>
      </c>
      <c r="E133" s="415"/>
      <c r="F133" s="311">
        <f t="shared" si="10"/>
        <v>2171</v>
      </c>
      <c r="G133" s="237"/>
      <c r="H133" s="238"/>
      <c r="I133" s="110">
        <f t="shared" si="11"/>
        <v>0</v>
      </c>
      <c r="J133" s="237">
        <v>6187</v>
      </c>
      <c r="K133" s="238"/>
      <c r="L133" s="110">
        <f t="shared" si="12"/>
        <v>6187</v>
      </c>
      <c r="M133" s="121"/>
      <c r="N133" s="60"/>
      <c r="O133" s="110">
        <f t="shared" si="13"/>
        <v>0</v>
      </c>
      <c r="P133" s="213"/>
    </row>
    <row r="134" spans="1:16" hidden="1" x14ac:dyDescent="0.25">
      <c r="A134" s="36">
        <v>2313</v>
      </c>
      <c r="B134" s="57" t="s">
        <v>131</v>
      </c>
      <c r="C134" s="58">
        <f t="shared" si="9"/>
        <v>0</v>
      </c>
      <c r="D134" s="237">
        <v>0</v>
      </c>
      <c r="E134" s="60"/>
      <c r="F134" s="145">
        <f t="shared" si="10"/>
        <v>0</v>
      </c>
      <c r="G134" s="237"/>
      <c r="H134" s="238"/>
      <c r="I134" s="110">
        <f t="shared" si="11"/>
        <v>0</v>
      </c>
      <c r="J134" s="237">
        <v>0</v>
      </c>
      <c r="K134" s="238"/>
      <c r="L134" s="110">
        <f t="shared" si="12"/>
        <v>0</v>
      </c>
      <c r="M134" s="121"/>
      <c r="N134" s="60"/>
      <c r="O134" s="110">
        <f t="shared" si="13"/>
        <v>0</v>
      </c>
      <c r="P134" s="213"/>
    </row>
    <row r="135" spans="1:16" ht="36" hidden="1" x14ac:dyDescent="0.25">
      <c r="A135" s="36">
        <v>2314</v>
      </c>
      <c r="B135" s="57" t="s">
        <v>132</v>
      </c>
      <c r="C135" s="58">
        <f t="shared" si="9"/>
        <v>0</v>
      </c>
      <c r="D135" s="237">
        <v>0</v>
      </c>
      <c r="E135" s="415"/>
      <c r="F135" s="311">
        <f t="shared" si="10"/>
        <v>0</v>
      </c>
      <c r="G135" s="237"/>
      <c r="H135" s="238"/>
      <c r="I135" s="110">
        <f t="shared" si="11"/>
        <v>0</v>
      </c>
      <c r="J135" s="237">
        <v>0</v>
      </c>
      <c r="K135" s="238"/>
      <c r="L135" s="110">
        <f t="shared" si="12"/>
        <v>0</v>
      </c>
      <c r="M135" s="121"/>
      <c r="N135" s="60"/>
      <c r="O135" s="110">
        <f t="shared" si="13"/>
        <v>0</v>
      </c>
      <c r="P135" s="213"/>
    </row>
    <row r="136" spans="1:16" x14ac:dyDescent="0.25">
      <c r="A136" s="108">
        <v>2320</v>
      </c>
      <c r="B136" s="57" t="s">
        <v>133</v>
      </c>
      <c r="C136" s="58">
        <f t="shared" si="9"/>
        <v>68151</v>
      </c>
      <c r="D136" s="288">
        <f>SUM(D137:D139)</f>
        <v>41711</v>
      </c>
      <c r="E136" s="137">
        <f>SUM(E137:E139)</f>
        <v>0</v>
      </c>
      <c r="F136" s="311">
        <f t="shared" si="10"/>
        <v>41711</v>
      </c>
      <c r="G136" s="288">
        <f>SUM(G137:G139)</f>
        <v>0</v>
      </c>
      <c r="H136" s="115">
        <f>SUM(H137:H139)</f>
        <v>0</v>
      </c>
      <c r="I136" s="110">
        <f t="shared" si="11"/>
        <v>0</v>
      </c>
      <c r="J136" s="288">
        <f>SUM(J137:J139)</f>
        <v>26440</v>
      </c>
      <c r="K136" s="115">
        <f>SUM(K137:K139)</f>
        <v>0</v>
      </c>
      <c r="L136" s="110">
        <f t="shared" si="12"/>
        <v>26440</v>
      </c>
      <c r="M136" s="131">
        <f>SUM(M137:M139)</f>
        <v>0</v>
      </c>
      <c r="N136" s="109">
        <f>SUM(N137:N139)</f>
        <v>0</v>
      </c>
      <c r="O136" s="110">
        <f t="shared" si="13"/>
        <v>0</v>
      </c>
      <c r="P136" s="213"/>
    </row>
    <row r="137" spans="1:16" hidden="1" x14ac:dyDescent="0.25">
      <c r="A137" s="36">
        <v>2321</v>
      </c>
      <c r="B137" s="57" t="s">
        <v>134</v>
      </c>
      <c r="C137" s="58">
        <f t="shared" si="9"/>
        <v>0</v>
      </c>
      <c r="D137" s="237">
        <v>0</v>
      </c>
      <c r="E137" s="60"/>
      <c r="F137" s="145">
        <f t="shared" si="10"/>
        <v>0</v>
      </c>
      <c r="G137" s="237"/>
      <c r="H137" s="238"/>
      <c r="I137" s="110">
        <f t="shared" si="11"/>
        <v>0</v>
      </c>
      <c r="J137" s="237">
        <v>0</v>
      </c>
      <c r="K137" s="238"/>
      <c r="L137" s="110">
        <f t="shared" si="12"/>
        <v>0</v>
      </c>
      <c r="M137" s="121"/>
      <c r="N137" s="60"/>
      <c r="O137" s="110">
        <f t="shared" si="13"/>
        <v>0</v>
      </c>
      <c r="P137" s="213"/>
    </row>
    <row r="138" spans="1:16" x14ac:dyDescent="0.25">
      <c r="A138" s="36">
        <v>2322</v>
      </c>
      <c r="B138" s="57" t="s">
        <v>135</v>
      </c>
      <c r="C138" s="58">
        <f t="shared" si="9"/>
        <v>68151</v>
      </c>
      <c r="D138" s="237">
        <f>42940-1229</f>
        <v>41711</v>
      </c>
      <c r="E138" s="415"/>
      <c r="F138" s="311">
        <f t="shared" si="10"/>
        <v>41711</v>
      </c>
      <c r="G138" s="237"/>
      <c r="H138" s="238"/>
      <c r="I138" s="110">
        <f t="shared" si="11"/>
        <v>0</v>
      </c>
      <c r="J138" s="237">
        <f>25211+1229</f>
        <v>26440</v>
      </c>
      <c r="K138" s="238"/>
      <c r="L138" s="110">
        <f t="shared" si="12"/>
        <v>26440</v>
      </c>
      <c r="M138" s="121"/>
      <c r="N138" s="60"/>
      <c r="O138" s="110">
        <f t="shared" si="13"/>
        <v>0</v>
      </c>
      <c r="P138" s="213"/>
    </row>
    <row r="139" spans="1:16" hidden="1" x14ac:dyDescent="0.25">
      <c r="A139" s="36">
        <v>2329</v>
      </c>
      <c r="B139" s="57" t="s">
        <v>136</v>
      </c>
      <c r="C139" s="58">
        <f t="shared" si="9"/>
        <v>0</v>
      </c>
      <c r="D139" s="237">
        <v>0</v>
      </c>
      <c r="E139" s="60"/>
      <c r="F139" s="145">
        <f t="shared" si="10"/>
        <v>0</v>
      </c>
      <c r="G139" s="237"/>
      <c r="H139" s="238"/>
      <c r="I139" s="110">
        <f t="shared" si="11"/>
        <v>0</v>
      </c>
      <c r="J139" s="237">
        <v>0</v>
      </c>
      <c r="K139" s="238"/>
      <c r="L139" s="110">
        <f t="shared" si="12"/>
        <v>0</v>
      </c>
      <c r="M139" s="121"/>
      <c r="N139" s="60"/>
      <c r="O139" s="110">
        <f t="shared" si="13"/>
        <v>0</v>
      </c>
      <c r="P139" s="213"/>
    </row>
    <row r="140" spans="1:16" hidden="1" x14ac:dyDescent="0.25">
      <c r="A140" s="108">
        <v>2330</v>
      </c>
      <c r="B140" s="57" t="s">
        <v>137</v>
      </c>
      <c r="C140" s="58">
        <f t="shared" si="9"/>
        <v>0</v>
      </c>
      <c r="D140" s="237">
        <v>0</v>
      </c>
      <c r="E140" s="60"/>
      <c r="F140" s="145">
        <f t="shared" si="10"/>
        <v>0</v>
      </c>
      <c r="G140" s="237"/>
      <c r="H140" s="238"/>
      <c r="I140" s="110">
        <f t="shared" si="11"/>
        <v>0</v>
      </c>
      <c r="J140" s="237">
        <v>0</v>
      </c>
      <c r="K140" s="238"/>
      <c r="L140" s="110">
        <f t="shared" si="12"/>
        <v>0</v>
      </c>
      <c r="M140" s="121"/>
      <c r="N140" s="60"/>
      <c r="O140" s="110">
        <f t="shared" si="13"/>
        <v>0</v>
      </c>
      <c r="P140" s="213"/>
    </row>
    <row r="141" spans="1:16" ht="48" x14ac:dyDescent="0.25">
      <c r="A141" s="108">
        <v>2340</v>
      </c>
      <c r="B141" s="57" t="s">
        <v>138</v>
      </c>
      <c r="C141" s="58">
        <f t="shared" si="9"/>
        <v>50</v>
      </c>
      <c r="D141" s="288">
        <f>SUM(D142:D143)</f>
        <v>0</v>
      </c>
      <c r="E141" s="137">
        <f>SUM(E142:E143)</f>
        <v>0</v>
      </c>
      <c r="F141" s="311">
        <f t="shared" si="10"/>
        <v>0</v>
      </c>
      <c r="G141" s="288">
        <f>SUM(G142:G143)</f>
        <v>0</v>
      </c>
      <c r="H141" s="115">
        <f>SUM(H142:H143)</f>
        <v>0</v>
      </c>
      <c r="I141" s="110">
        <f t="shared" si="11"/>
        <v>0</v>
      </c>
      <c r="J141" s="288">
        <f>SUM(J142:J143)</f>
        <v>50</v>
      </c>
      <c r="K141" s="115">
        <f>SUM(K142:K143)</f>
        <v>0</v>
      </c>
      <c r="L141" s="110">
        <f t="shared" si="12"/>
        <v>50</v>
      </c>
      <c r="M141" s="131">
        <f>SUM(M142:M143)</f>
        <v>0</v>
      </c>
      <c r="N141" s="109">
        <f>SUM(N142:N143)</f>
        <v>0</v>
      </c>
      <c r="O141" s="110">
        <f t="shared" si="13"/>
        <v>0</v>
      </c>
      <c r="P141" s="213"/>
    </row>
    <row r="142" spans="1:16" x14ac:dyDescent="0.25">
      <c r="A142" s="36">
        <v>2341</v>
      </c>
      <c r="B142" s="57" t="s">
        <v>139</v>
      </c>
      <c r="C142" s="58">
        <f t="shared" si="9"/>
        <v>50</v>
      </c>
      <c r="D142" s="237">
        <v>0</v>
      </c>
      <c r="E142" s="415"/>
      <c r="F142" s="311">
        <f t="shared" si="10"/>
        <v>0</v>
      </c>
      <c r="G142" s="237"/>
      <c r="H142" s="238"/>
      <c r="I142" s="110">
        <f t="shared" si="11"/>
        <v>0</v>
      </c>
      <c r="J142" s="237">
        <v>50</v>
      </c>
      <c r="K142" s="238"/>
      <c r="L142" s="110">
        <f t="shared" si="12"/>
        <v>50</v>
      </c>
      <c r="M142" s="121"/>
      <c r="N142" s="60"/>
      <c r="O142" s="110">
        <f t="shared" si="13"/>
        <v>0</v>
      </c>
      <c r="P142" s="213"/>
    </row>
    <row r="143" spans="1:16" ht="24" hidden="1" x14ac:dyDescent="0.25">
      <c r="A143" s="36">
        <v>2344</v>
      </c>
      <c r="B143" s="57" t="s">
        <v>140</v>
      </c>
      <c r="C143" s="58">
        <f t="shared" si="9"/>
        <v>0</v>
      </c>
      <c r="D143" s="237">
        <v>0</v>
      </c>
      <c r="E143" s="60"/>
      <c r="F143" s="145">
        <f t="shared" si="10"/>
        <v>0</v>
      </c>
      <c r="G143" s="237"/>
      <c r="H143" s="238"/>
      <c r="I143" s="110">
        <f t="shared" si="11"/>
        <v>0</v>
      </c>
      <c r="J143" s="237">
        <v>0</v>
      </c>
      <c r="K143" s="238"/>
      <c r="L143" s="110">
        <f t="shared" si="12"/>
        <v>0</v>
      </c>
      <c r="M143" s="121"/>
      <c r="N143" s="60"/>
      <c r="O143" s="110">
        <f t="shared" si="13"/>
        <v>0</v>
      </c>
      <c r="P143" s="213"/>
    </row>
    <row r="144" spans="1:16" ht="24" x14ac:dyDescent="0.25">
      <c r="A144" s="105">
        <v>2350</v>
      </c>
      <c r="B144" s="78" t="s">
        <v>141</v>
      </c>
      <c r="C144" s="58">
        <f t="shared" si="9"/>
        <v>15450</v>
      </c>
      <c r="D144" s="127">
        <f>SUM(D145:D150)</f>
        <v>7097</v>
      </c>
      <c r="E144" s="413">
        <f>SUM(E145:E150)</f>
        <v>0</v>
      </c>
      <c r="F144" s="380">
        <f t="shared" si="10"/>
        <v>7097</v>
      </c>
      <c r="G144" s="127">
        <f>SUM(G145:G150)</f>
        <v>0</v>
      </c>
      <c r="H144" s="172">
        <f>SUM(H145:H150)</f>
        <v>0</v>
      </c>
      <c r="I144" s="107">
        <f t="shared" si="11"/>
        <v>0</v>
      </c>
      <c r="J144" s="127">
        <f>SUM(J145:J150)</f>
        <v>8353</v>
      </c>
      <c r="K144" s="172">
        <f>SUM(K145:K150)</f>
        <v>0</v>
      </c>
      <c r="L144" s="107">
        <f t="shared" si="12"/>
        <v>8353</v>
      </c>
      <c r="M144" s="132">
        <f>SUM(M145:M150)</f>
        <v>0</v>
      </c>
      <c r="N144" s="106">
        <f>SUM(N145:N150)</f>
        <v>0</v>
      </c>
      <c r="O144" s="107">
        <f t="shared" si="13"/>
        <v>0</v>
      </c>
      <c r="P144" s="265"/>
    </row>
    <row r="145" spans="1:16" x14ac:dyDescent="0.25">
      <c r="A145" s="32">
        <v>2351</v>
      </c>
      <c r="B145" s="52" t="s">
        <v>142</v>
      </c>
      <c r="C145" s="58">
        <f t="shared" si="9"/>
        <v>3000</v>
      </c>
      <c r="D145" s="231">
        <v>1471</v>
      </c>
      <c r="E145" s="414"/>
      <c r="F145" s="376">
        <f t="shared" si="10"/>
        <v>1471</v>
      </c>
      <c r="G145" s="231"/>
      <c r="H145" s="232"/>
      <c r="I145" s="114">
        <f t="shared" si="11"/>
        <v>0</v>
      </c>
      <c r="J145" s="231">
        <v>1529</v>
      </c>
      <c r="K145" s="232"/>
      <c r="L145" s="114">
        <f t="shared" si="12"/>
        <v>1529</v>
      </c>
      <c r="M145" s="179"/>
      <c r="N145" s="55"/>
      <c r="O145" s="114">
        <f t="shared" si="13"/>
        <v>0</v>
      </c>
      <c r="P145" s="208"/>
    </row>
    <row r="146" spans="1:16" x14ac:dyDescent="0.25">
      <c r="A146" s="36">
        <v>2352</v>
      </c>
      <c r="B146" s="57" t="s">
        <v>143</v>
      </c>
      <c r="C146" s="58">
        <f t="shared" si="9"/>
        <v>9100</v>
      </c>
      <c r="D146" s="237">
        <v>4600</v>
      </c>
      <c r="E146" s="415"/>
      <c r="F146" s="311">
        <f t="shared" si="10"/>
        <v>4600</v>
      </c>
      <c r="G146" s="237"/>
      <c r="H146" s="238"/>
      <c r="I146" s="110">
        <f t="shared" si="11"/>
        <v>0</v>
      </c>
      <c r="J146" s="237">
        <v>4500</v>
      </c>
      <c r="K146" s="238"/>
      <c r="L146" s="110">
        <f t="shared" si="12"/>
        <v>4500</v>
      </c>
      <c r="M146" s="121"/>
      <c r="N146" s="60"/>
      <c r="O146" s="110">
        <f t="shared" si="13"/>
        <v>0</v>
      </c>
      <c r="P146" s="213"/>
    </row>
    <row r="147" spans="1:16" ht="24" x14ac:dyDescent="0.25">
      <c r="A147" s="36">
        <v>2353</v>
      </c>
      <c r="B147" s="57" t="s">
        <v>144</v>
      </c>
      <c r="C147" s="58">
        <f t="shared" si="9"/>
        <v>150</v>
      </c>
      <c r="D147" s="237">
        <v>150</v>
      </c>
      <c r="E147" s="415"/>
      <c r="F147" s="311">
        <f t="shared" si="10"/>
        <v>150</v>
      </c>
      <c r="G147" s="237"/>
      <c r="H147" s="238"/>
      <c r="I147" s="110">
        <f t="shared" si="11"/>
        <v>0</v>
      </c>
      <c r="J147" s="237">
        <v>0</v>
      </c>
      <c r="K147" s="238"/>
      <c r="L147" s="110">
        <f t="shared" si="12"/>
        <v>0</v>
      </c>
      <c r="M147" s="121"/>
      <c r="N147" s="60"/>
      <c r="O147" s="110">
        <f t="shared" si="13"/>
        <v>0</v>
      </c>
      <c r="P147" s="213"/>
    </row>
    <row r="148" spans="1:16" ht="24" x14ac:dyDescent="0.25">
      <c r="A148" s="36">
        <v>2354</v>
      </c>
      <c r="B148" s="57" t="s">
        <v>145</v>
      </c>
      <c r="C148" s="58">
        <f t="shared" si="9"/>
        <v>3200</v>
      </c>
      <c r="D148" s="237">
        <v>876</v>
      </c>
      <c r="E148" s="415"/>
      <c r="F148" s="311">
        <f t="shared" si="10"/>
        <v>876</v>
      </c>
      <c r="G148" s="237"/>
      <c r="H148" s="238"/>
      <c r="I148" s="110">
        <f t="shared" si="11"/>
        <v>0</v>
      </c>
      <c r="J148" s="237">
        <v>2324</v>
      </c>
      <c r="K148" s="238"/>
      <c r="L148" s="110">
        <f t="shared" si="12"/>
        <v>2324</v>
      </c>
      <c r="M148" s="121"/>
      <c r="N148" s="60"/>
      <c r="O148" s="110">
        <f t="shared" si="13"/>
        <v>0</v>
      </c>
      <c r="P148" s="213"/>
    </row>
    <row r="149" spans="1:16" ht="24" hidden="1" x14ac:dyDescent="0.25">
      <c r="A149" s="36">
        <v>2355</v>
      </c>
      <c r="B149" s="57" t="s">
        <v>146</v>
      </c>
      <c r="C149" s="58">
        <f t="shared" si="9"/>
        <v>0</v>
      </c>
      <c r="D149" s="237">
        <v>0</v>
      </c>
      <c r="E149" s="60"/>
      <c r="F149" s="145">
        <f t="shared" si="10"/>
        <v>0</v>
      </c>
      <c r="G149" s="237"/>
      <c r="H149" s="238"/>
      <c r="I149" s="110">
        <f t="shared" si="11"/>
        <v>0</v>
      </c>
      <c r="J149" s="237">
        <v>0</v>
      </c>
      <c r="K149" s="238"/>
      <c r="L149" s="110">
        <f t="shared" si="12"/>
        <v>0</v>
      </c>
      <c r="M149" s="121"/>
      <c r="N149" s="60"/>
      <c r="O149" s="110">
        <f t="shared" si="13"/>
        <v>0</v>
      </c>
      <c r="P149" s="213"/>
    </row>
    <row r="150" spans="1:16" ht="24" hidden="1" x14ac:dyDescent="0.25">
      <c r="A150" s="36">
        <v>2359</v>
      </c>
      <c r="B150" s="57" t="s">
        <v>147</v>
      </c>
      <c r="C150" s="58">
        <f t="shared" si="9"/>
        <v>0</v>
      </c>
      <c r="D150" s="237">
        <v>0</v>
      </c>
      <c r="E150" s="60"/>
      <c r="F150" s="145">
        <f t="shared" si="10"/>
        <v>0</v>
      </c>
      <c r="G150" s="237"/>
      <c r="H150" s="238"/>
      <c r="I150" s="110">
        <f t="shared" si="11"/>
        <v>0</v>
      </c>
      <c r="J150" s="237">
        <v>0</v>
      </c>
      <c r="K150" s="238"/>
      <c r="L150" s="110">
        <f t="shared" si="12"/>
        <v>0</v>
      </c>
      <c r="M150" s="121"/>
      <c r="N150" s="60"/>
      <c r="O150" s="110">
        <f t="shared" si="13"/>
        <v>0</v>
      </c>
      <c r="P150" s="213"/>
    </row>
    <row r="151" spans="1:16" ht="24" x14ac:dyDescent="0.25">
      <c r="A151" s="108">
        <v>2360</v>
      </c>
      <c r="B151" s="57" t="s">
        <v>148</v>
      </c>
      <c r="C151" s="58">
        <f t="shared" si="9"/>
        <v>4362</v>
      </c>
      <c r="D151" s="288">
        <f>SUM(D152:D158)</f>
        <v>4362</v>
      </c>
      <c r="E151" s="137">
        <f>SUM(E152:E158)</f>
        <v>0</v>
      </c>
      <c r="F151" s="311">
        <f t="shared" si="10"/>
        <v>4362</v>
      </c>
      <c r="G151" s="288">
        <f>SUM(G152:G158)</f>
        <v>0</v>
      </c>
      <c r="H151" s="115">
        <f>SUM(H152:H158)</f>
        <v>0</v>
      </c>
      <c r="I151" s="110">
        <f t="shared" si="11"/>
        <v>0</v>
      </c>
      <c r="J151" s="288">
        <f>SUM(J152:J158)</f>
        <v>0</v>
      </c>
      <c r="K151" s="115">
        <f>SUM(K152:K158)</f>
        <v>0</v>
      </c>
      <c r="L151" s="110">
        <f t="shared" si="12"/>
        <v>0</v>
      </c>
      <c r="M151" s="131">
        <f>SUM(M152:M158)</f>
        <v>0</v>
      </c>
      <c r="N151" s="109">
        <f>SUM(N152:N158)</f>
        <v>0</v>
      </c>
      <c r="O151" s="110">
        <f t="shared" si="13"/>
        <v>0</v>
      </c>
      <c r="P151" s="213"/>
    </row>
    <row r="152" spans="1:16" hidden="1" x14ac:dyDescent="0.25">
      <c r="A152" s="35">
        <v>2361</v>
      </c>
      <c r="B152" s="57" t="s">
        <v>149</v>
      </c>
      <c r="C152" s="58">
        <f t="shared" si="9"/>
        <v>0</v>
      </c>
      <c r="D152" s="237">
        <v>0</v>
      </c>
      <c r="E152" s="60"/>
      <c r="F152" s="145">
        <f t="shared" si="10"/>
        <v>0</v>
      </c>
      <c r="G152" s="237"/>
      <c r="H152" s="238"/>
      <c r="I152" s="110">
        <f t="shared" si="11"/>
        <v>0</v>
      </c>
      <c r="J152" s="237">
        <v>0</v>
      </c>
      <c r="K152" s="238"/>
      <c r="L152" s="110">
        <f t="shared" si="12"/>
        <v>0</v>
      </c>
      <c r="M152" s="121"/>
      <c r="N152" s="60"/>
      <c r="O152" s="110">
        <f t="shared" si="13"/>
        <v>0</v>
      </c>
      <c r="P152" s="213"/>
    </row>
    <row r="153" spans="1:16" ht="24" hidden="1" x14ac:dyDescent="0.25">
      <c r="A153" s="35">
        <v>2362</v>
      </c>
      <c r="B153" s="57" t="s">
        <v>150</v>
      </c>
      <c r="C153" s="58">
        <f t="shared" si="9"/>
        <v>0</v>
      </c>
      <c r="D153" s="237">
        <v>0</v>
      </c>
      <c r="E153" s="60"/>
      <c r="F153" s="145">
        <f t="shared" si="10"/>
        <v>0</v>
      </c>
      <c r="G153" s="237"/>
      <c r="H153" s="238"/>
      <c r="I153" s="110">
        <f t="shared" si="11"/>
        <v>0</v>
      </c>
      <c r="J153" s="237">
        <v>0</v>
      </c>
      <c r="K153" s="238"/>
      <c r="L153" s="110">
        <f t="shared" si="12"/>
        <v>0</v>
      </c>
      <c r="M153" s="121"/>
      <c r="N153" s="60"/>
      <c r="O153" s="110">
        <f t="shared" si="13"/>
        <v>0</v>
      </c>
      <c r="P153" s="213"/>
    </row>
    <row r="154" spans="1:16" hidden="1" x14ac:dyDescent="0.25">
      <c r="A154" s="35">
        <v>2363</v>
      </c>
      <c r="B154" s="57" t="s">
        <v>151</v>
      </c>
      <c r="C154" s="58">
        <f t="shared" si="9"/>
        <v>0</v>
      </c>
      <c r="D154" s="237">
        <v>0</v>
      </c>
      <c r="E154" s="60"/>
      <c r="F154" s="145">
        <f t="shared" si="10"/>
        <v>0</v>
      </c>
      <c r="G154" s="237"/>
      <c r="H154" s="238"/>
      <c r="I154" s="110">
        <f t="shared" si="11"/>
        <v>0</v>
      </c>
      <c r="J154" s="237">
        <v>0</v>
      </c>
      <c r="K154" s="238"/>
      <c r="L154" s="110">
        <f t="shared" si="12"/>
        <v>0</v>
      </c>
      <c r="M154" s="121"/>
      <c r="N154" s="60"/>
      <c r="O154" s="110">
        <f t="shared" si="13"/>
        <v>0</v>
      </c>
      <c r="P154" s="213"/>
    </row>
    <row r="155" spans="1:16" x14ac:dyDescent="0.25">
      <c r="A155" s="35">
        <v>2364</v>
      </c>
      <c r="B155" s="57" t="s">
        <v>152</v>
      </c>
      <c r="C155" s="58">
        <f t="shared" si="9"/>
        <v>4362</v>
      </c>
      <c r="D155" s="237">
        <v>4362</v>
      </c>
      <c r="E155" s="415"/>
      <c r="F155" s="311">
        <f t="shared" si="10"/>
        <v>4362</v>
      </c>
      <c r="G155" s="237"/>
      <c r="H155" s="238"/>
      <c r="I155" s="110">
        <f t="shared" si="11"/>
        <v>0</v>
      </c>
      <c r="J155" s="237">
        <v>0</v>
      </c>
      <c r="K155" s="238"/>
      <c r="L155" s="110">
        <f t="shared" si="12"/>
        <v>0</v>
      </c>
      <c r="M155" s="121"/>
      <c r="N155" s="60"/>
      <c r="O155" s="110">
        <f t="shared" si="13"/>
        <v>0</v>
      </c>
      <c r="P155" s="213"/>
    </row>
    <row r="156" spans="1:16" hidden="1" x14ac:dyDescent="0.25">
      <c r="A156" s="35">
        <v>2365</v>
      </c>
      <c r="B156" s="57" t="s">
        <v>153</v>
      </c>
      <c r="C156" s="58">
        <f t="shared" si="9"/>
        <v>0</v>
      </c>
      <c r="D156" s="237">
        <v>0</v>
      </c>
      <c r="E156" s="60"/>
      <c r="F156" s="145">
        <f t="shared" si="10"/>
        <v>0</v>
      </c>
      <c r="G156" s="237"/>
      <c r="H156" s="238"/>
      <c r="I156" s="110">
        <f t="shared" si="11"/>
        <v>0</v>
      </c>
      <c r="J156" s="237">
        <v>0</v>
      </c>
      <c r="K156" s="238"/>
      <c r="L156" s="110">
        <f t="shared" si="12"/>
        <v>0</v>
      </c>
      <c r="M156" s="121"/>
      <c r="N156" s="60"/>
      <c r="O156" s="110">
        <f t="shared" si="13"/>
        <v>0</v>
      </c>
      <c r="P156" s="213"/>
    </row>
    <row r="157" spans="1:16" ht="36" hidden="1" x14ac:dyDescent="0.25">
      <c r="A157" s="35">
        <v>2366</v>
      </c>
      <c r="B157" s="57" t="s">
        <v>154</v>
      </c>
      <c r="C157" s="58">
        <f t="shared" si="9"/>
        <v>0</v>
      </c>
      <c r="D157" s="237">
        <v>0</v>
      </c>
      <c r="E157" s="60"/>
      <c r="F157" s="145">
        <f t="shared" si="10"/>
        <v>0</v>
      </c>
      <c r="G157" s="237"/>
      <c r="H157" s="238"/>
      <c r="I157" s="110">
        <f t="shared" si="11"/>
        <v>0</v>
      </c>
      <c r="J157" s="237">
        <v>0</v>
      </c>
      <c r="K157" s="238"/>
      <c r="L157" s="110">
        <f t="shared" si="12"/>
        <v>0</v>
      </c>
      <c r="M157" s="121"/>
      <c r="N157" s="60"/>
      <c r="O157" s="110">
        <f t="shared" si="13"/>
        <v>0</v>
      </c>
      <c r="P157" s="213"/>
    </row>
    <row r="158" spans="1:16" ht="48" hidden="1" x14ac:dyDescent="0.25">
      <c r="A158" s="35">
        <v>2369</v>
      </c>
      <c r="B158" s="57" t="s">
        <v>155</v>
      </c>
      <c r="C158" s="58">
        <f t="shared" si="9"/>
        <v>0</v>
      </c>
      <c r="D158" s="237">
        <v>0</v>
      </c>
      <c r="E158" s="60"/>
      <c r="F158" s="145">
        <f t="shared" si="10"/>
        <v>0</v>
      </c>
      <c r="G158" s="237"/>
      <c r="H158" s="238"/>
      <c r="I158" s="110">
        <f t="shared" si="11"/>
        <v>0</v>
      </c>
      <c r="J158" s="237">
        <v>0</v>
      </c>
      <c r="K158" s="238"/>
      <c r="L158" s="110">
        <f t="shared" si="12"/>
        <v>0</v>
      </c>
      <c r="M158" s="121"/>
      <c r="N158" s="60"/>
      <c r="O158" s="110">
        <f t="shared" si="13"/>
        <v>0</v>
      </c>
      <c r="P158" s="213"/>
    </row>
    <row r="159" spans="1:16" hidden="1" x14ac:dyDescent="0.25">
      <c r="A159" s="105">
        <v>2370</v>
      </c>
      <c r="B159" s="78" t="s">
        <v>156</v>
      </c>
      <c r="C159" s="58">
        <f t="shared" si="9"/>
        <v>0</v>
      </c>
      <c r="D159" s="289">
        <v>0</v>
      </c>
      <c r="E159" s="111"/>
      <c r="F159" s="286">
        <f t="shared" si="10"/>
        <v>0</v>
      </c>
      <c r="G159" s="289"/>
      <c r="H159" s="290"/>
      <c r="I159" s="107">
        <f t="shared" si="11"/>
        <v>0</v>
      </c>
      <c r="J159" s="289">
        <v>0</v>
      </c>
      <c r="K159" s="290"/>
      <c r="L159" s="107">
        <f t="shared" si="12"/>
        <v>0</v>
      </c>
      <c r="M159" s="181"/>
      <c r="N159" s="111"/>
      <c r="O159" s="107">
        <f t="shared" si="13"/>
        <v>0</v>
      </c>
      <c r="P159" s="265"/>
    </row>
    <row r="160" spans="1:16" hidden="1" x14ac:dyDescent="0.25">
      <c r="A160" s="105">
        <v>2380</v>
      </c>
      <c r="B160" s="78" t="s">
        <v>157</v>
      </c>
      <c r="C160" s="58">
        <f t="shared" si="9"/>
        <v>0</v>
      </c>
      <c r="D160" s="127">
        <f>SUM(D161:D162)</f>
        <v>0</v>
      </c>
      <c r="E160" s="106">
        <f>SUM(E161:E162)</f>
        <v>0</v>
      </c>
      <c r="F160" s="286">
        <f t="shared" si="10"/>
        <v>0</v>
      </c>
      <c r="G160" s="127">
        <f>SUM(G161:G162)</f>
        <v>0</v>
      </c>
      <c r="H160" s="172">
        <f>SUM(H161:H162)</f>
        <v>0</v>
      </c>
      <c r="I160" s="107">
        <f t="shared" si="11"/>
        <v>0</v>
      </c>
      <c r="J160" s="127">
        <f>SUM(J161:J162)</f>
        <v>0</v>
      </c>
      <c r="K160" s="172">
        <f>SUM(K161:K162)</f>
        <v>0</v>
      </c>
      <c r="L160" s="107">
        <f t="shared" si="12"/>
        <v>0</v>
      </c>
      <c r="M160" s="132">
        <f>SUM(M161:M162)</f>
        <v>0</v>
      </c>
      <c r="N160" s="106">
        <f>SUM(N161:N162)</f>
        <v>0</v>
      </c>
      <c r="O160" s="107">
        <f t="shared" si="13"/>
        <v>0</v>
      </c>
      <c r="P160" s="265"/>
    </row>
    <row r="161" spans="1:16" hidden="1" x14ac:dyDescent="0.25">
      <c r="A161" s="31">
        <v>2381</v>
      </c>
      <c r="B161" s="52" t="s">
        <v>158</v>
      </c>
      <c r="C161" s="58">
        <f t="shared" si="9"/>
        <v>0</v>
      </c>
      <c r="D161" s="231">
        <v>0</v>
      </c>
      <c r="E161" s="55"/>
      <c r="F161" s="287">
        <f t="shared" si="10"/>
        <v>0</v>
      </c>
      <c r="G161" s="231"/>
      <c r="H161" s="232"/>
      <c r="I161" s="114">
        <f t="shared" si="11"/>
        <v>0</v>
      </c>
      <c r="J161" s="231">
        <v>0</v>
      </c>
      <c r="K161" s="232"/>
      <c r="L161" s="114">
        <f t="shared" si="12"/>
        <v>0</v>
      </c>
      <c r="M161" s="179"/>
      <c r="N161" s="55"/>
      <c r="O161" s="114">
        <f t="shared" si="13"/>
        <v>0</v>
      </c>
      <c r="P161" s="208"/>
    </row>
    <row r="162" spans="1:16" ht="24" hidden="1" x14ac:dyDescent="0.25">
      <c r="A162" s="35">
        <v>2389</v>
      </c>
      <c r="B162" s="57" t="s">
        <v>159</v>
      </c>
      <c r="C162" s="58">
        <f t="shared" si="9"/>
        <v>0</v>
      </c>
      <c r="D162" s="237">
        <v>0</v>
      </c>
      <c r="E162" s="60"/>
      <c r="F162" s="145">
        <f t="shared" si="10"/>
        <v>0</v>
      </c>
      <c r="G162" s="237"/>
      <c r="H162" s="238"/>
      <c r="I162" s="110">
        <f t="shared" si="11"/>
        <v>0</v>
      </c>
      <c r="J162" s="237">
        <v>0</v>
      </c>
      <c r="K162" s="238"/>
      <c r="L162" s="110">
        <f t="shared" si="12"/>
        <v>0</v>
      </c>
      <c r="M162" s="121"/>
      <c r="N162" s="60"/>
      <c r="O162" s="110">
        <f t="shared" si="13"/>
        <v>0</v>
      </c>
      <c r="P162" s="213"/>
    </row>
    <row r="163" spans="1:16" x14ac:dyDescent="0.25">
      <c r="A163" s="105">
        <v>2390</v>
      </c>
      <c r="B163" s="78" t="s">
        <v>160</v>
      </c>
      <c r="C163" s="58">
        <f t="shared" si="9"/>
        <v>300</v>
      </c>
      <c r="D163" s="289">
        <v>157</v>
      </c>
      <c r="E163" s="416"/>
      <c r="F163" s="380">
        <f t="shared" si="10"/>
        <v>157</v>
      </c>
      <c r="G163" s="289"/>
      <c r="H163" s="290"/>
      <c r="I163" s="107">
        <f t="shared" si="11"/>
        <v>0</v>
      </c>
      <c r="J163" s="289">
        <v>143</v>
      </c>
      <c r="K163" s="290"/>
      <c r="L163" s="107">
        <f t="shared" si="12"/>
        <v>143</v>
      </c>
      <c r="M163" s="181"/>
      <c r="N163" s="111"/>
      <c r="O163" s="107">
        <f t="shared" si="13"/>
        <v>0</v>
      </c>
      <c r="P163" s="265"/>
    </row>
    <row r="164" spans="1:16" hidden="1" x14ac:dyDescent="0.25">
      <c r="A164" s="44">
        <v>2400</v>
      </c>
      <c r="B164" s="103" t="s">
        <v>161</v>
      </c>
      <c r="C164" s="45">
        <f t="shared" si="9"/>
        <v>0</v>
      </c>
      <c r="D164" s="296">
        <v>0</v>
      </c>
      <c r="E164" s="116"/>
      <c r="F164" s="283">
        <f t="shared" si="10"/>
        <v>0</v>
      </c>
      <c r="G164" s="296"/>
      <c r="H164" s="297"/>
      <c r="I164" s="112">
        <f t="shared" si="11"/>
        <v>0</v>
      </c>
      <c r="J164" s="296">
        <v>0</v>
      </c>
      <c r="K164" s="297"/>
      <c r="L164" s="112">
        <f t="shared" si="12"/>
        <v>0</v>
      </c>
      <c r="M164" s="182"/>
      <c r="N164" s="116"/>
      <c r="O164" s="112">
        <f t="shared" si="13"/>
        <v>0</v>
      </c>
      <c r="P164" s="225"/>
    </row>
    <row r="165" spans="1:16" ht="24" x14ac:dyDescent="0.25">
      <c r="A165" s="44">
        <v>2500</v>
      </c>
      <c r="B165" s="103" t="s">
        <v>162</v>
      </c>
      <c r="C165" s="45">
        <f t="shared" si="9"/>
        <v>37930</v>
      </c>
      <c r="D165" s="227">
        <f>SUM(D166,D171)</f>
        <v>2780</v>
      </c>
      <c r="E165" s="412">
        <f>SUM(E166,E171)</f>
        <v>0</v>
      </c>
      <c r="F165" s="375">
        <f t="shared" si="10"/>
        <v>2780</v>
      </c>
      <c r="G165" s="227">
        <f>SUM(G166,G171)</f>
        <v>0</v>
      </c>
      <c r="H165" s="104">
        <f t="shared" ref="H165" si="16">SUM(H166,H171)</f>
        <v>0</v>
      </c>
      <c r="I165" s="112">
        <f t="shared" si="11"/>
        <v>0</v>
      </c>
      <c r="J165" s="227">
        <f>SUM(J166,J171)</f>
        <v>35150</v>
      </c>
      <c r="K165" s="104">
        <f t="shared" ref="K165" si="17">SUM(K166,K171)</f>
        <v>0</v>
      </c>
      <c r="L165" s="112">
        <f t="shared" si="12"/>
        <v>35150</v>
      </c>
      <c r="M165" s="134">
        <f t="shared" ref="M165:N165" si="18">SUM(M166,M171)</f>
        <v>0</v>
      </c>
      <c r="N165" s="126">
        <f t="shared" si="18"/>
        <v>0</v>
      </c>
      <c r="O165" s="284">
        <f t="shared" si="13"/>
        <v>0</v>
      </c>
      <c r="P165" s="285"/>
    </row>
    <row r="166" spans="1:16" x14ac:dyDescent="0.25">
      <c r="A166" s="164">
        <v>2510</v>
      </c>
      <c r="B166" s="52" t="s">
        <v>163</v>
      </c>
      <c r="C166" s="53">
        <f t="shared" si="9"/>
        <v>37830</v>
      </c>
      <c r="D166" s="291">
        <f>SUM(D167:D170)</f>
        <v>2680</v>
      </c>
      <c r="E166" s="136">
        <f>SUM(E167:E170)</f>
        <v>0</v>
      </c>
      <c r="F166" s="376">
        <f t="shared" si="10"/>
        <v>2680</v>
      </c>
      <c r="G166" s="291">
        <f>SUM(G167:G170)</f>
        <v>0</v>
      </c>
      <c r="H166" s="292">
        <f t="shared" ref="H166" si="19">SUM(H167:H170)</f>
        <v>0</v>
      </c>
      <c r="I166" s="114">
        <f t="shared" si="11"/>
        <v>0</v>
      </c>
      <c r="J166" s="291">
        <f>SUM(J167:J170)</f>
        <v>35150</v>
      </c>
      <c r="K166" s="292">
        <f t="shared" ref="K166" si="20">SUM(K167:K170)</f>
        <v>0</v>
      </c>
      <c r="L166" s="114">
        <f t="shared" si="12"/>
        <v>35150</v>
      </c>
      <c r="M166" s="168">
        <f t="shared" ref="M166:N166" si="21">SUM(M167:M170)</f>
        <v>0</v>
      </c>
      <c r="N166" s="298">
        <f t="shared" si="21"/>
        <v>0</v>
      </c>
      <c r="O166" s="244">
        <f t="shared" si="13"/>
        <v>0</v>
      </c>
      <c r="P166" s="246"/>
    </row>
    <row r="167" spans="1:16" ht="24" x14ac:dyDescent="0.25">
      <c r="A167" s="36">
        <v>2512</v>
      </c>
      <c r="B167" s="57" t="s">
        <v>164</v>
      </c>
      <c r="C167" s="58">
        <f t="shared" si="9"/>
        <v>35150</v>
      </c>
      <c r="D167" s="237">
        <v>0</v>
      </c>
      <c r="E167" s="415"/>
      <c r="F167" s="311">
        <f t="shared" si="10"/>
        <v>0</v>
      </c>
      <c r="G167" s="237"/>
      <c r="H167" s="238"/>
      <c r="I167" s="110">
        <f t="shared" si="11"/>
        <v>0</v>
      </c>
      <c r="J167" s="237">
        <v>35150</v>
      </c>
      <c r="K167" s="238"/>
      <c r="L167" s="110">
        <f t="shared" si="12"/>
        <v>35150</v>
      </c>
      <c r="M167" s="121"/>
      <c r="N167" s="60"/>
      <c r="O167" s="110">
        <f t="shared" si="13"/>
        <v>0</v>
      </c>
      <c r="P167" s="213"/>
    </row>
    <row r="168" spans="1:16" ht="36" hidden="1" x14ac:dyDescent="0.25">
      <c r="A168" s="36">
        <v>2513</v>
      </c>
      <c r="B168" s="57" t="s">
        <v>165</v>
      </c>
      <c r="C168" s="58">
        <f t="shared" si="9"/>
        <v>0</v>
      </c>
      <c r="D168" s="237">
        <v>0</v>
      </c>
      <c r="E168" s="60"/>
      <c r="F168" s="145">
        <f t="shared" si="10"/>
        <v>0</v>
      </c>
      <c r="G168" s="237"/>
      <c r="H168" s="238"/>
      <c r="I168" s="110">
        <f t="shared" si="11"/>
        <v>0</v>
      </c>
      <c r="J168" s="237">
        <v>0</v>
      </c>
      <c r="K168" s="238"/>
      <c r="L168" s="110">
        <f t="shared" si="12"/>
        <v>0</v>
      </c>
      <c r="M168" s="121"/>
      <c r="N168" s="60"/>
      <c r="O168" s="110">
        <f t="shared" si="13"/>
        <v>0</v>
      </c>
      <c r="P168" s="213"/>
    </row>
    <row r="169" spans="1:16" ht="24" hidden="1" x14ac:dyDescent="0.25">
      <c r="A169" s="36">
        <v>2515</v>
      </c>
      <c r="B169" s="57" t="s">
        <v>166</v>
      </c>
      <c r="C169" s="58">
        <f t="shared" si="9"/>
        <v>0</v>
      </c>
      <c r="D169" s="237">
        <v>0</v>
      </c>
      <c r="E169" s="60"/>
      <c r="F169" s="145">
        <f t="shared" si="10"/>
        <v>0</v>
      </c>
      <c r="G169" s="237"/>
      <c r="H169" s="238"/>
      <c r="I169" s="110">
        <f t="shared" si="11"/>
        <v>0</v>
      </c>
      <c r="J169" s="237">
        <v>0</v>
      </c>
      <c r="K169" s="238"/>
      <c r="L169" s="110">
        <f t="shared" si="12"/>
        <v>0</v>
      </c>
      <c r="M169" s="121"/>
      <c r="N169" s="60"/>
      <c r="O169" s="110">
        <f t="shared" si="13"/>
        <v>0</v>
      </c>
      <c r="P169" s="213"/>
    </row>
    <row r="170" spans="1:16" ht="24" x14ac:dyDescent="0.25">
      <c r="A170" s="36">
        <v>2519</v>
      </c>
      <c r="B170" s="57" t="s">
        <v>167</v>
      </c>
      <c r="C170" s="58">
        <f t="shared" si="9"/>
        <v>2680</v>
      </c>
      <c r="D170" s="237">
        <v>2680</v>
      </c>
      <c r="E170" s="415"/>
      <c r="F170" s="311">
        <f t="shared" si="10"/>
        <v>2680</v>
      </c>
      <c r="G170" s="237"/>
      <c r="H170" s="238"/>
      <c r="I170" s="110">
        <f t="shared" si="11"/>
        <v>0</v>
      </c>
      <c r="J170" s="237">
        <v>0</v>
      </c>
      <c r="K170" s="238"/>
      <c r="L170" s="110">
        <f t="shared" si="12"/>
        <v>0</v>
      </c>
      <c r="M170" s="121"/>
      <c r="N170" s="60"/>
      <c r="O170" s="110">
        <f t="shared" si="13"/>
        <v>0</v>
      </c>
      <c r="P170" s="213"/>
    </row>
    <row r="171" spans="1:16" ht="24" x14ac:dyDescent="0.25">
      <c r="A171" s="108">
        <v>2520</v>
      </c>
      <c r="B171" s="57" t="s">
        <v>168</v>
      </c>
      <c r="C171" s="58">
        <f t="shared" si="9"/>
        <v>100</v>
      </c>
      <c r="D171" s="237">
        <v>100</v>
      </c>
      <c r="E171" s="415"/>
      <c r="F171" s="311">
        <f t="shared" si="10"/>
        <v>100</v>
      </c>
      <c r="G171" s="237"/>
      <c r="H171" s="238"/>
      <c r="I171" s="110">
        <f t="shared" si="11"/>
        <v>0</v>
      </c>
      <c r="J171" s="237">
        <v>0</v>
      </c>
      <c r="K171" s="238"/>
      <c r="L171" s="110">
        <f t="shared" si="12"/>
        <v>0</v>
      </c>
      <c r="M171" s="121"/>
      <c r="N171" s="60"/>
      <c r="O171" s="110">
        <f t="shared" si="13"/>
        <v>0</v>
      </c>
      <c r="P171" s="213"/>
    </row>
    <row r="172" spans="1:16" s="117" customFormat="1" ht="48" hidden="1" x14ac:dyDescent="0.25">
      <c r="A172" s="17">
        <v>2800</v>
      </c>
      <c r="B172" s="52" t="s">
        <v>169</v>
      </c>
      <c r="C172" s="53">
        <f t="shared" si="9"/>
        <v>0</v>
      </c>
      <c r="D172" s="204">
        <v>0</v>
      </c>
      <c r="E172" s="34"/>
      <c r="F172" s="205">
        <f t="shared" si="10"/>
        <v>0</v>
      </c>
      <c r="G172" s="204"/>
      <c r="H172" s="206"/>
      <c r="I172" s="207">
        <f t="shared" si="11"/>
        <v>0</v>
      </c>
      <c r="J172" s="204">
        <v>0</v>
      </c>
      <c r="K172" s="206"/>
      <c r="L172" s="207">
        <f t="shared" si="12"/>
        <v>0</v>
      </c>
      <c r="M172" s="175"/>
      <c r="N172" s="34"/>
      <c r="O172" s="207">
        <f t="shared" si="13"/>
        <v>0</v>
      </c>
      <c r="P172" s="208"/>
    </row>
    <row r="173" spans="1:16" hidden="1" x14ac:dyDescent="0.25">
      <c r="A173" s="99">
        <v>3000</v>
      </c>
      <c r="B173" s="99" t="s">
        <v>170</v>
      </c>
      <c r="C173" s="100">
        <f t="shared" si="9"/>
        <v>0</v>
      </c>
      <c r="D173" s="280">
        <f>SUM(D174,D184)</f>
        <v>0</v>
      </c>
      <c r="E173" s="101">
        <f>SUM(E174,E184)</f>
        <v>0</v>
      </c>
      <c r="F173" s="281">
        <f t="shared" si="10"/>
        <v>0</v>
      </c>
      <c r="G173" s="280">
        <f>SUM(G174,G184)</f>
        <v>0</v>
      </c>
      <c r="H173" s="282">
        <f>SUM(H174,H184)</f>
        <v>0</v>
      </c>
      <c r="I173" s="102">
        <f t="shared" si="11"/>
        <v>0</v>
      </c>
      <c r="J173" s="280">
        <f>SUM(J174,J184)</f>
        <v>0</v>
      </c>
      <c r="K173" s="282">
        <f>SUM(K174,K184)</f>
        <v>0</v>
      </c>
      <c r="L173" s="102">
        <f t="shared" si="12"/>
        <v>0</v>
      </c>
      <c r="M173" s="133">
        <f>SUM(M174,M184)</f>
        <v>0</v>
      </c>
      <c r="N173" s="101">
        <f>SUM(N174,N184)</f>
        <v>0</v>
      </c>
      <c r="O173" s="102">
        <f t="shared" si="13"/>
        <v>0</v>
      </c>
      <c r="P173" s="366"/>
    </row>
    <row r="174" spans="1:16" ht="24" hidden="1" x14ac:dyDescent="0.25">
      <c r="A174" s="44">
        <v>3200</v>
      </c>
      <c r="B174" s="118" t="s">
        <v>171</v>
      </c>
      <c r="C174" s="45">
        <f t="shared" si="9"/>
        <v>0</v>
      </c>
      <c r="D174" s="227">
        <f>SUM(D175,D179)</f>
        <v>0</v>
      </c>
      <c r="E174" s="50">
        <f>SUM(E175,E179)</f>
        <v>0</v>
      </c>
      <c r="F174" s="283">
        <f t="shared" si="10"/>
        <v>0</v>
      </c>
      <c r="G174" s="227">
        <f>SUM(G175,G179)</f>
        <v>0</v>
      </c>
      <c r="H174" s="104">
        <f t="shared" ref="H174" si="22">SUM(H175,H179)</f>
        <v>0</v>
      </c>
      <c r="I174" s="112">
        <f t="shared" si="11"/>
        <v>0</v>
      </c>
      <c r="J174" s="227">
        <f>SUM(J175,J179)</f>
        <v>0</v>
      </c>
      <c r="K174" s="104">
        <f t="shared" ref="K174" si="23">SUM(K175,K179)</f>
        <v>0</v>
      </c>
      <c r="L174" s="112">
        <f t="shared" si="12"/>
        <v>0</v>
      </c>
      <c r="M174" s="134">
        <f t="shared" ref="M174:N174" si="24">SUM(M175,M179)</f>
        <v>0</v>
      </c>
      <c r="N174" s="126">
        <f t="shared" si="24"/>
        <v>0</v>
      </c>
      <c r="O174" s="284">
        <f t="shared" si="13"/>
        <v>0</v>
      </c>
      <c r="P174" s="285"/>
    </row>
    <row r="175" spans="1:16" ht="36" hidden="1" x14ac:dyDescent="0.25">
      <c r="A175" s="164">
        <v>3260</v>
      </c>
      <c r="B175" s="52" t="s">
        <v>172</v>
      </c>
      <c r="C175" s="53">
        <f t="shared" si="9"/>
        <v>0</v>
      </c>
      <c r="D175" s="291">
        <f>SUM(D176:D178)</f>
        <v>0</v>
      </c>
      <c r="E175" s="113">
        <f>SUM(E176:E178)</f>
        <v>0</v>
      </c>
      <c r="F175" s="287">
        <f t="shared" si="10"/>
        <v>0</v>
      </c>
      <c r="G175" s="291">
        <f>SUM(G176:G178)</f>
        <v>0</v>
      </c>
      <c r="H175" s="292">
        <f>SUM(H176:H178)</f>
        <v>0</v>
      </c>
      <c r="I175" s="114">
        <f t="shared" si="11"/>
        <v>0</v>
      </c>
      <c r="J175" s="291">
        <f>SUM(J176:J178)</f>
        <v>0</v>
      </c>
      <c r="K175" s="292">
        <f>SUM(K176:K178)</f>
        <v>0</v>
      </c>
      <c r="L175" s="114">
        <f t="shared" si="12"/>
        <v>0</v>
      </c>
      <c r="M175" s="135">
        <f>SUM(M176:M178)</f>
        <v>0</v>
      </c>
      <c r="N175" s="113">
        <f>SUM(N176:N178)</f>
        <v>0</v>
      </c>
      <c r="O175" s="114">
        <f t="shared" si="13"/>
        <v>0</v>
      </c>
      <c r="P175" s="208"/>
    </row>
    <row r="176" spans="1:16" ht="24" hidden="1" x14ac:dyDescent="0.25">
      <c r="A176" s="36">
        <v>3261</v>
      </c>
      <c r="B176" s="57" t="s">
        <v>173</v>
      </c>
      <c r="C176" s="58">
        <f t="shared" si="9"/>
        <v>0</v>
      </c>
      <c r="D176" s="237">
        <v>0</v>
      </c>
      <c r="E176" s="60"/>
      <c r="F176" s="145">
        <f t="shared" si="10"/>
        <v>0</v>
      </c>
      <c r="G176" s="237"/>
      <c r="H176" s="238"/>
      <c r="I176" s="110">
        <f t="shared" si="11"/>
        <v>0</v>
      </c>
      <c r="J176" s="237">
        <v>0</v>
      </c>
      <c r="K176" s="238"/>
      <c r="L176" s="110">
        <f t="shared" si="12"/>
        <v>0</v>
      </c>
      <c r="M176" s="121"/>
      <c r="N176" s="60"/>
      <c r="O176" s="110">
        <f t="shared" si="13"/>
        <v>0</v>
      </c>
      <c r="P176" s="213"/>
    </row>
    <row r="177" spans="1:16" ht="36" hidden="1" x14ac:dyDescent="0.25">
      <c r="A177" s="36">
        <v>3262</v>
      </c>
      <c r="B177" s="57" t="s">
        <v>174</v>
      </c>
      <c r="C177" s="58">
        <f t="shared" si="9"/>
        <v>0</v>
      </c>
      <c r="D177" s="237">
        <v>0</v>
      </c>
      <c r="E177" s="60"/>
      <c r="F177" s="145">
        <f t="shared" si="10"/>
        <v>0</v>
      </c>
      <c r="G177" s="237"/>
      <c r="H177" s="238"/>
      <c r="I177" s="110">
        <f t="shared" si="11"/>
        <v>0</v>
      </c>
      <c r="J177" s="237">
        <v>0</v>
      </c>
      <c r="K177" s="238"/>
      <c r="L177" s="110">
        <f t="shared" si="12"/>
        <v>0</v>
      </c>
      <c r="M177" s="121"/>
      <c r="N177" s="60"/>
      <c r="O177" s="110">
        <f t="shared" si="13"/>
        <v>0</v>
      </c>
      <c r="P177" s="213"/>
    </row>
    <row r="178" spans="1:16" ht="24" hidden="1" x14ac:dyDescent="0.25">
      <c r="A178" s="36">
        <v>3263</v>
      </c>
      <c r="B178" s="57" t="s">
        <v>175</v>
      </c>
      <c r="C178" s="58">
        <f t="shared" si="9"/>
        <v>0</v>
      </c>
      <c r="D178" s="237">
        <v>0</v>
      </c>
      <c r="E178" s="60"/>
      <c r="F178" s="145">
        <f t="shared" si="10"/>
        <v>0</v>
      </c>
      <c r="G178" s="237"/>
      <c r="H178" s="238"/>
      <c r="I178" s="110">
        <f t="shared" si="11"/>
        <v>0</v>
      </c>
      <c r="J178" s="237">
        <v>0</v>
      </c>
      <c r="K178" s="238"/>
      <c r="L178" s="110">
        <f t="shared" si="12"/>
        <v>0</v>
      </c>
      <c r="M178" s="121"/>
      <c r="N178" s="60"/>
      <c r="O178" s="110">
        <f t="shared" si="13"/>
        <v>0</v>
      </c>
      <c r="P178" s="213"/>
    </row>
    <row r="179" spans="1:16" ht="84" hidden="1" x14ac:dyDescent="0.25">
      <c r="A179" s="164">
        <v>3290</v>
      </c>
      <c r="B179" s="52" t="s">
        <v>318</v>
      </c>
      <c r="C179" s="58">
        <f t="shared" ref="C179:C255" si="25">F179+I179+L179+O179</f>
        <v>0</v>
      </c>
      <c r="D179" s="291">
        <f>SUM(D180:D183)</f>
        <v>0</v>
      </c>
      <c r="E179" s="113">
        <f>SUM(E180:E183)</f>
        <v>0</v>
      </c>
      <c r="F179" s="287">
        <f t="shared" si="10"/>
        <v>0</v>
      </c>
      <c r="G179" s="291">
        <f>SUM(G180:G183)</f>
        <v>0</v>
      </c>
      <c r="H179" s="292">
        <f t="shared" ref="H179" si="26">SUM(H180:H183)</f>
        <v>0</v>
      </c>
      <c r="I179" s="114">
        <f t="shared" si="11"/>
        <v>0</v>
      </c>
      <c r="J179" s="291">
        <f>SUM(J180:J183)</f>
        <v>0</v>
      </c>
      <c r="K179" s="292">
        <f t="shared" ref="K179" si="27">SUM(K180:K183)</f>
        <v>0</v>
      </c>
      <c r="L179" s="114">
        <f t="shared" si="12"/>
        <v>0</v>
      </c>
      <c r="M179" s="138">
        <f t="shared" ref="M179:N179" si="28">SUM(M180:M183)</f>
        <v>0</v>
      </c>
      <c r="N179" s="299">
        <f t="shared" si="28"/>
        <v>0</v>
      </c>
      <c r="O179" s="300">
        <f t="shared" si="13"/>
        <v>0</v>
      </c>
      <c r="P179" s="301"/>
    </row>
    <row r="180" spans="1:16" ht="72" hidden="1" x14ac:dyDescent="0.25">
      <c r="A180" s="36">
        <v>3291</v>
      </c>
      <c r="B180" s="57" t="s">
        <v>176</v>
      </c>
      <c r="C180" s="58">
        <f t="shared" si="25"/>
        <v>0</v>
      </c>
      <c r="D180" s="237">
        <v>0</v>
      </c>
      <c r="E180" s="60"/>
      <c r="F180" s="145">
        <f t="shared" ref="F180:F243" si="29">D180+E180</f>
        <v>0</v>
      </c>
      <c r="G180" s="237"/>
      <c r="H180" s="238"/>
      <c r="I180" s="110">
        <f t="shared" ref="I180:I243" si="30">G180+H180</f>
        <v>0</v>
      </c>
      <c r="J180" s="237">
        <v>0</v>
      </c>
      <c r="K180" s="238"/>
      <c r="L180" s="110">
        <f t="shared" ref="L180:L243" si="31">J180+K180</f>
        <v>0</v>
      </c>
      <c r="M180" s="121"/>
      <c r="N180" s="60"/>
      <c r="O180" s="110">
        <f t="shared" ref="O180:O243" si="32">M180+N180</f>
        <v>0</v>
      </c>
      <c r="P180" s="213"/>
    </row>
    <row r="181" spans="1:16" ht="72" hidden="1" x14ac:dyDescent="0.25">
      <c r="A181" s="36">
        <v>3292</v>
      </c>
      <c r="B181" s="57" t="s">
        <v>177</v>
      </c>
      <c r="C181" s="58">
        <f t="shared" si="25"/>
        <v>0</v>
      </c>
      <c r="D181" s="237">
        <v>0</v>
      </c>
      <c r="E181" s="60"/>
      <c r="F181" s="145">
        <f t="shared" si="29"/>
        <v>0</v>
      </c>
      <c r="G181" s="237"/>
      <c r="H181" s="238"/>
      <c r="I181" s="110">
        <f t="shared" si="30"/>
        <v>0</v>
      </c>
      <c r="J181" s="237">
        <v>0</v>
      </c>
      <c r="K181" s="238"/>
      <c r="L181" s="110">
        <f t="shared" si="31"/>
        <v>0</v>
      </c>
      <c r="M181" s="121"/>
      <c r="N181" s="60"/>
      <c r="O181" s="110">
        <f t="shared" si="32"/>
        <v>0</v>
      </c>
      <c r="P181" s="213"/>
    </row>
    <row r="182" spans="1:16" ht="72" hidden="1" x14ac:dyDescent="0.25">
      <c r="A182" s="36">
        <v>3293</v>
      </c>
      <c r="B182" s="57" t="s">
        <v>178</v>
      </c>
      <c r="C182" s="58">
        <f t="shared" si="25"/>
        <v>0</v>
      </c>
      <c r="D182" s="237">
        <v>0</v>
      </c>
      <c r="E182" s="60"/>
      <c r="F182" s="145">
        <f t="shared" si="29"/>
        <v>0</v>
      </c>
      <c r="G182" s="237"/>
      <c r="H182" s="238"/>
      <c r="I182" s="110">
        <f t="shared" si="30"/>
        <v>0</v>
      </c>
      <c r="J182" s="237">
        <v>0</v>
      </c>
      <c r="K182" s="238"/>
      <c r="L182" s="110">
        <f t="shared" si="31"/>
        <v>0</v>
      </c>
      <c r="M182" s="121"/>
      <c r="N182" s="60"/>
      <c r="O182" s="110">
        <f t="shared" si="32"/>
        <v>0</v>
      </c>
      <c r="P182" s="213"/>
    </row>
    <row r="183" spans="1:16" ht="60" hidden="1" x14ac:dyDescent="0.25">
      <c r="A183" s="122">
        <v>3294</v>
      </c>
      <c r="B183" s="57" t="s">
        <v>179</v>
      </c>
      <c r="C183" s="120">
        <f t="shared" si="25"/>
        <v>0</v>
      </c>
      <c r="D183" s="302">
        <v>0</v>
      </c>
      <c r="E183" s="123"/>
      <c r="F183" s="139">
        <f t="shared" si="29"/>
        <v>0</v>
      </c>
      <c r="G183" s="302"/>
      <c r="H183" s="303"/>
      <c r="I183" s="300">
        <f t="shared" si="30"/>
        <v>0</v>
      </c>
      <c r="J183" s="302">
        <v>0</v>
      </c>
      <c r="K183" s="303"/>
      <c r="L183" s="300">
        <f t="shared" si="31"/>
        <v>0</v>
      </c>
      <c r="M183" s="124"/>
      <c r="N183" s="123"/>
      <c r="O183" s="300">
        <f t="shared" si="32"/>
        <v>0</v>
      </c>
      <c r="P183" s="301"/>
    </row>
    <row r="184" spans="1:16" ht="48" hidden="1" x14ac:dyDescent="0.25">
      <c r="A184" s="70">
        <v>3300</v>
      </c>
      <c r="B184" s="118" t="s">
        <v>180</v>
      </c>
      <c r="C184" s="125">
        <f t="shared" si="25"/>
        <v>0</v>
      </c>
      <c r="D184" s="304">
        <f>SUM(D185:D186)</f>
        <v>0</v>
      </c>
      <c r="E184" s="126">
        <f>SUM(E185:E186)</f>
        <v>0</v>
      </c>
      <c r="F184" s="305">
        <f t="shared" si="29"/>
        <v>0</v>
      </c>
      <c r="G184" s="304">
        <f>SUM(G185:G186)</f>
        <v>0</v>
      </c>
      <c r="H184" s="306">
        <f t="shared" ref="H184" si="33">SUM(H185:H186)</f>
        <v>0</v>
      </c>
      <c r="I184" s="284">
        <f t="shared" si="30"/>
        <v>0</v>
      </c>
      <c r="J184" s="304">
        <f>SUM(J185:J186)</f>
        <v>0</v>
      </c>
      <c r="K184" s="306">
        <f t="shared" ref="K184" si="34">SUM(K185:K186)</f>
        <v>0</v>
      </c>
      <c r="L184" s="284">
        <f t="shared" si="31"/>
        <v>0</v>
      </c>
      <c r="M184" s="134">
        <f t="shared" ref="M184:N184" si="35">SUM(M185:M186)</f>
        <v>0</v>
      </c>
      <c r="N184" s="126">
        <f t="shared" si="35"/>
        <v>0</v>
      </c>
      <c r="O184" s="284">
        <f t="shared" si="32"/>
        <v>0</v>
      </c>
      <c r="P184" s="285"/>
    </row>
    <row r="185" spans="1:16" ht="48" hidden="1" x14ac:dyDescent="0.25">
      <c r="A185" s="77">
        <v>3310</v>
      </c>
      <c r="B185" s="78" t="s">
        <v>181</v>
      </c>
      <c r="C185" s="82">
        <f t="shared" si="25"/>
        <v>0</v>
      </c>
      <c r="D185" s="289">
        <v>0</v>
      </c>
      <c r="E185" s="111"/>
      <c r="F185" s="286">
        <f t="shared" si="29"/>
        <v>0</v>
      </c>
      <c r="G185" s="289"/>
      <c r="H185" s="290"/>
      <c r="I185" s="107">
        <f t="shared" si="30"/>
        <v>0</v>
      </c>
      <c r="J185" s="289">
        <v>0</v>
      </c>
      <c r="K185" s="290"/>
      <c r="L185" s="107">
        <f t="shared" si="31"/>
        <v>0</v>
      </c>
      <c r="M185" s="181"/>
      <c r="N185" s="111"/>
      <c r="O185" s="107">
        <f t="shared" si="32"/>
        <v>0</v>
      </c>
      <c r="P185" s="265"/>
    </row>
    <row r="186" spans="1:16" ht="60" hidden="1" x14ac:dyDescent="0.25">
      <c r="A186" s="32">
        <v>3320</v>
      </c>
      <c r="B186" s="52" t="s">
        <v>182</v>
      </c>
      <c r="C186" s="53">
        <f t="shared" si="25"/>
        <v>0</v>
      </c>
      <c r="D186" s="231">
        <v>0</v>
      </c>
      <c r="E186" s="55"/>
      <c r="F186" s="287">
        <f t="shared" si="29"/>
        <v>0</v>
      </c>
      <c r="G186" s="231"/>
      <c r="H186" s="232"/>
      <c r="I186" s="114">
        <f t="shared" si="30"/>
        <v>0</v>
      </c>
      <c r="J186" s="231">
        <v>0</v>
      </c>
      <c r="K186" s="232"/>
      <c r="L186" s="114">
        <f t="shared" si="31"/>
        <v>0</v>
      </c>
      <c r="M186" s="179"/>
      <c r="N186" s="55"/>
      <c r="O186" s="114">
        <f t="shared" si="32"/>
        <v>0</v>
      </c>
      <c r="P186" s="208"/>
    </row>
    <row r="187" spans="1:16" hidden="1" x14ac:dyDescent="0.25">
      <c r="A187" s="128">
        <v>4000</v>
      </c>
      <c r="B187" s="99" t="s">
        <v>183</v>
      </c>
      <c r="C187" s="100">
        <f t="shared" si="25"/>
        <v>0</v>
      </c>
      <c r="D187" s="280">
        <f>SUM(D188,D191)</f>
        <v>0</v>
      </c>
      <c r="E187" s="101">
        <f>SUM(E188,E191)</f>
        <v>0</v>
      </c>
      <c r="F187" s="281">
        <f t="shared" si="29"/>
        <v>0</v>
      </c>
      <c r="G187" s="280">
        <f>SUM(G188,G191)</f>
        <v>0</v>
      </c>
      <c r="H187" s="282">
        <f>SUM(H188,H191)</f>
        <v>0</v>
      </c>
      <c r="I187" s="102">
        <f t="shared" si="30"/>
        <v>0</v>
      </c>
      <c r="J187" s="280">
        <f>SUM(J188,J191)</f>
        <v>0</v>
      </c>
      <c r="K187" s="282">
        <f>SUM(K188,K191)</f>
        <v>0</v>
      </c>
      <c r="L187" s="102">
        <f t="shared" si="31"/>
        <v>0</v>
      </c>
      <c r="M187" s="133">
        <f>SUM(M188,M191)</f>
        <v>0</v>
      </c>
      <c r="N187" s="101">
        <f>SUM(N188,N191)</f>
        <v>0</v>
      </c>
      <c r="O187" s="102">
        <f t="shared" si="32"/>
        <v>0</v>
      </c>
      <c r="P187" s="366"/>
    </row>
    <row r="188" spans="1:16" ht="24" hidden="1" x14ac:dyDescent="0.25">
      <c r="A188" s="129">
        <v>4200</v>
      </c>
      <c r="B188" s="103" t="s">
        <v>184</v>
      </c>
      <c r="C188" s="45">
        <f t="shared" si="25"/>
        <v>0</v>
      </c>
      <c r="D188" s="227">
        <f>SUM(D189,D190)</f>
        <v>0</v>
      </c>
      <c r="E188" s="50">
        <f>SUM(E189,E190)</f>
        <v>0</v>
      </c>
      <c r="F188" s="283">
        <f t="shared" si="29"/>
        <v>0</v>
      </c>
      <c r="G188" s="227">
        <f>SUM(G189,G190)</f>
        <v>0</v>
      </c>
      <c r="H188" s="104">
        <f>SUM(H189,H190)</f>
        <v>0</v>
      </c>
      <c r="I188" s="112">
        <f t="shared" si="30"/>
        <v>0</v>
      </c>
      <c r="J188" s="227">
        <f>SUM(J189,J190)</f>
        <v>0</v>
      </c>
      <c r="K188" s="104">
        <f>SUM(K189,K190)</f>
        <v>0</v>
      </c>
      <c r="L188" s="112">
        <f t="shared" si="31"/>
        <v>0</v>
      </c>
      <c r="M188" s="119">
        <f>SUM(M189,M190)</f>
        <v>0</v>
      </c>
      <c r="N188" s="50">
        <f>SUM(N189,N190)</f>
        <v>0</v>
      </c>
      <c r="O188" s="112">
        <f t="shared" si="32"/>
        <v>0</v>
      </c>
      <c r="P188" s="225"/>
    </row>
    <row r="189" spans="1:16" ht="36" hidden="1" x14ac:dyDescent="0.25">
      <c r="A189" s="164">
        <v>4240</v>
      </c>
      <c r="B189" s="52" t="s">
        <v>185</v>
      </c>
      <c r="C189" s="53">
        <f t="shared" si="25"/>
        <v>0</v>
      </c>
      <c r="D189" s="231">
        <v>0</v>
      </c>
      <c r="E189" s="55"/>
      <c r="F189" s="287">
        <f t="shared" si="29"/>
        <v>0</v>
      </c>
      <c r="G189" s="231"/>
      <c r="H189" s="232"/>
      <c r="I189" s="114">
        <f t="shared" si="30"/>
        <v>0</v>
      </c>
      <c r="J189" s="231">
        <v>0</v>
      </c>
      <c r="K189" s="232"/>
      <c r="L189" s="114">
        <f t="shared" si="31"/>
        <v>0</v>
      </c>
      <c r="M189" s="179"/>
      <c r="N189" s="55"/>
      <c r="O189" s="114">
        <f t="shared" si="32"/>
        <v>0</v>
      </c>
      <c r="P189" s="208"/>
    </row>
    <row r="190" spans="1:16" ht="24" hidden="1" x14ac:dyDescent="0.25">
      <c r="A190" s="108">
        <v>4250</v>
      </c>
      <c r="B190" s="57" t="s">
        <v>186</v>
      </c>
      <c r="C190" s="58">
        <f t="shared" si="25"/>
        <v>0</v>
      </c>
      <c r="D190" s="237">
        <v>0</v>
      </c>
      <c r="E190" s="60"/>
      <c r="F190" s="145">
        <f t="shared" si="29"/>
        <v>0</v>
      </c>
      <c r="G190" s="237"/>
      <c r="H190" s="238"/>
      <c r="I190" s="110">
        <f t="shared" si="30"/>
        <v>0</v>
      </c>
      <c r="J190" s="237">
        <v>0</v>
      </c>
      <c r="K190" s="238"/>
      <c r="L190" s="110">
        <f t="shared" si="31"/>
        <v>0</v>
      </c>
      <c r="M190" s="121"/>
      <c r="N190" s="60"/>
      <c r="O190" s="110">
        <f t="shared" si="32"/>
        <v>0</v>
      </c>
      <c r="P190" s="213"/>
    </row>
    <row r="191" spans="1:16" hidden="1" x14ac:dyDescent="0.25">
      <c r="A191" s="44">
        <v>4300</v>
      </c>
      <c r="B191" s="103" t="s">
        <v>187</v>
      </c>
      <c r="C191" s="45">
        <f t="shared" si="25"/>
        <v>0</v>
      </c>
      <c r="D191" s="227">
        <f>SUM(D192)</f>
        <v>0</v>
      </c>
      <c r="E191" s="50">
        <f>SUM(E192)</f>
        <v>0</v>
      </c>
      <c r="F191" s="283">
        <f t="shared" si="29"/>
        <v>0</v>
      </c>
      <c r="G191" s="227">
        <f>SUM(G192)</f>
        <v>0</v>
      </c>
      <c r="H191" s="104">
        <f>SUM(H192)</f>
        <v>0</v>
      </c>
      <c r="I191" s="112">
        <f t="shared" si="30"/>
        <v>0</v>
      </c>
      <c r="J191" s="227">
        <f>SUM(J192)</f>
        <v>0</v>
      </c>
      <c r="K191" s="104">
        <f>SUM(K192)</f>
        <v>0</v>
      </c>
      <c r="L191" s="112">
        <f t="shared" si="31"/>
        <v>0</v>
      </c>
      <c r="M191" s="119">
        <f>SUM(M192)</f>
        <v>0</v>
      </c>
      <c r="N191" s="50">
        <f>SUM(N192)</f>
        <v>0</v>
      </c>
      <c r="O191" s="112">
        <f t="shared" si="32"/>
        <v>0</v>
      </c>
      <c r="P191" s="225"/>
    </row>
    <row r="192" spans="1:16" ht="24" hidden="1" x14ac:dyDescent="0.25">
      <c r="A192" s="164">
        <v>4310</v>
      </c>
      <c r="B192" s="52" t="s">
        <v>188</v>
      </c>
      <c r="C192" s="53">
        <f t="shared" si="25"/>
        <v>0</v>
      </c>
      <c r="D192" s="291">
        <f>SUM(D193:D193)</f>
        <v>0</v>
      </c>
      <c r="E192" s="113">
        <f>SUM(E193:E193)</f>
        <v>0</v>
      </c>
      <c r="F192" s="287">
        <f t="shared" si="29"/>
        <v>0</v>
      </c>
      <c r="G192" s="291">
        <f>SUM(G193:G193)</f>
        <v>0</v>
      </c>
      <c r="H192" s="292">
        <f>SUM(H193:H193)</f>
        <v>0</v>
      </c>
      <c r="I192" s="114">
        <f t="shared" si="30"/>
        <v>0</v>
      </c>
      <c r="J192" s="291">
        <f>SUM(J193:J193)</f>
        <v>0</v>
      </c>
      <c r="K192" s="292">
        <f>SUM(K193:K193)</f>
        <v>0</v>
      </c>
      <c r="L192" s="114">
        <f t="shared" si="31"/>
        <v>0</v>
      </c>
      <c r="M192" s="135">
        <f>SUM(M193:M193)</f>
        <v>0</v>
      </c>
      <c r="N192" s="113">
        <f>SUM(N193:N193)</f>
        <v>0</v>
      </c>
      <c r="O192" s="114">
        <f t="shared" si="32"/>
        <v>0</v>
      </c>
      <c r="P192" s="208"/>
    </row>
    <row r="193" spans="1:16" ht="36" hidden="1" x14ac:dyDescent="0.25">
      <c r="A193" s="36">
        <v>4311</v>
      </c>
      <c r="B193" s="57" t="s">
        <v>189</v>
      </c>
      <c r="C193" s="58">
        <f t="shared" si="25"/>
        <v>0</v>
      </c>
      <c r="D193" s="237">
        <v>0</v>
      </c>
      <c r="E193" s="60"/>
      <c r="F193" s="145">
        <f t="shared" si="29"/>
        <v>0</v>
      </c>
      <c r="G193" s="237"/>
      <c r="H193" s="238"/>
      <c r="I193" s="110">
        <f t="shared" si="30"/>
        <v>0</v>
      </c>
      <c r="J193" s="237">
        <v>0</v>
      </c>
      <c r="K193" s="238"/>
      <c r="L193" s="110">
        <f t="shared" si="31"/>
        <v>0</v>
      </c>
      <c r="M193" s="121"/>
      <c r="N193" s="60"/>
      <c r="O193" s="110">
        <f t="shared" si="32"/>
        <v>0</v>
      </c>
      <c r="P193" s="213"/>
    </row>
    <row r="194" spans="1:16" s="20" customFormat="1" ht="24" x14ac:dyDescent="0.25">
      <c r="A194" s="130"/>
      <c r="B194" s="17" t="s">
        <v>190</v>
      </c>
      <c r="C194" s="96">
        <f t="shared" si="25"/>
        <v>61068</v>
      </c>
      <c r="D194" s="276">
        <f>SUM(D195,D230,D268)</f>
        <v>46068</v>
      </c>
      <c r="E194" s="410">
        <f>SUM(E195,E230,E268)</f>
        <v>0</v>
      </c>
      <c r="F194" s="384">
        <f t="shared" si="29"/>
        <v>46068</v>
      </c>
      <c r="G194" s="276">
        <f>SUM(G195,G230,G268)</f>
        <v>0</v>
      </c>
      <c r="H194" s="278">
        <f>SUM(H195,H230,H268)</f>
        <v>0</v>
      </c>
      <c r="I194" s="98">
        <f t="shared" si="30"/>
        <v>0</v>
      </c>
      <c r="J194" s="276">
        <f>SUM(J195,J230,J268)</f>
        <v>15000</v>
      </c>
      <c r="K194" s="278">
        <f>SUM(K195,K230,K268)</f>
        <v>0</v>
      </c>
      <c r="L194" s="98">
        <f t="shared" si="31"/>
        <v>15000</v>
      </c>
      <c r="M194" s="307">
        <f>SUM(M195,M230,M268)</f>
        <v>0</v>
      </c>
      <c r="N194" s="308">
        <f>SUM(N195,N230,N268)</f>
        <v>0</v>
      </c>
      <c r="O194" s="309">
        <f t="shared" si="32"/>
        <v>0</v>
      </c>
      <c r="P194" s="310"/>
    </row>
    <row r="195" spans="1:16" x14ac:dyDescent="0.25">
      <c r="A195" s="99">
        <v>5000</v>
      </c>
      <c r="B195" s="99" t="s">
        <v>191</v>
      </c>
      <c r="C195" s="100">
        <f>F195+I195+L195+O195</f>
        <v>61068</v>
      </c>
      <c r="D195" s="280">
        <f>D196+D204</f>
        <v>46068</v>
      </c>
      <c r="E195" s="411">
        <f>E196+E204</f>
        <v>0</v>
      </c>
      <c r="F195" s="385">
        <f t="shared" si="29"/>
        <v>46068</v>
      </c>
      <c r="G195" s="280">
        <f>G196+G204</f>
        <v>0</v>
      </c>
      <c r="H195" s="282">
        <f>H196+H204</f>
        <v>0</v>
      </c>
      <c r="I195" s="102">
        <f t="shared" si="30"/>
        <v>0</v>
      </c>
      <c r="J195" s="280">
        <f>J196+J204</f>
        <v>15000</v>
      </c>
      <c r="K195" s="282">
        <f>K196+K204</f>
        <v>0</v>
      </c>
      <c r="L195" s="102">
        <f t="shared" si="31"/>
        <v>15000</v>
      </c>
      <c r="M195" s="133">
        <f>M196+M204</f>
        <v>0</v>
      </c>
      <c r="N195" s="101">
        <f>N196+N204</f>
        <v>0</v>
      </c>
      <c r="O195" s="102">
        <f t="shared" si="32"/>
        <v>0</v>
      </c>
      <c r="P195" s="366"/>
    </row>
    <row r="196" spans="1:16" hidden="1" x14ac:dyDescent="0.25">
      <c r="A196" s="44">
        <v>5100</v>
      </c>
      <c r="B196" s="103" t="s">
        <v>192</v>
      </c>
      <c r="C196" s="45">
        <f t="shared" si="25"/>
        <v>0</v>
      </c>
      <c r="D196" s="227">
        <f>D197+D198+D201+D202+D203</f>
        <v>0</v>
      </c>
      <c r="E196" s="50">
        <f>E197+E198+E201+E202+E203</f>
        <v>0</v>
      </c>
      <c r="F196" s="283">
        <f t="shared" si="29"/>
        <v>0</v>
      </c>
      <c r="G196" s="227">
        <f>G197+G198+G201+G202+G203</f>
        <v>0</v>
      </c>
      <c r="H196" s="104">
        <f>H197+H198+H201+H202+H203</f>
        <v>0</v>
      </c>
      <c r="I196" s="112">
        <f t="shared" si="30"/>
        <v>0</v>
      </c>
      <c r="J196" s="227">
        <f>J197+J198+J201+J202+J203</f>
        <v>0</v>
      </c>
      <c r="K196" s="104">
        <f>K197+K198+K201+K202+K203</f>
        <v>0</v>
      </c>
      <c r="L196" s="112">
        <f t="shared" si="31"/>
        <v>0</v>
      </c>
      <c r="M196" s="119">
        <f>M197+M198+M201+M202+M203</f>
        <v>0</v>
      </c>
      <c r="N196" s="50">
        <f>N197+N198+N201+N202+N203</f>
        <v>0</v>
      </c>
      <c r="O196" s="112">
        <f t="shared" si="32"/>
        <v>0</v>
      </c>
      <c r="P196" s="225"/>
    </row>
    <row r="197" spans="1:16" hidden="1" x14ac:dyDescent="0.25">
      <c r="A197" s="164">
        <v>5110</v>
      </c>
      <c r="B197" s="52" t="s">
        <v>193</v>
      </c>
      <c r="C197" s="53">
        <f t="shared" si="25"/>
        <v>0</v>
      </c>
      <c r="D197" s="231">
        <v>0</v>
      </c>
      <c r="E197" s="55"/>
      <c r="F197" s="287">
        <f t="shared" si="29"/>
        <v>0</v>
      </c>
      <c r="G197" s="231"/>
      <c r="H197" s="232"/>
      <c r="I197" s="114">
        <f t="shared" si="30"/>
        <v>0</v>
      </c>
      <c r="J197" s="231">
        <v>0</v>
      </c>
      <c r="K197" s="232"/>
      <c r="L197" s="114">
        <f t="shared" si="31"/>
        <v>0</v>
      </c>
      <c r="M197" s="179"/>
      <c r="N197" s="55"/>
      <c r="O197" s="114">
        <f t="shared" si="32"/>
        <v>0</v>
      </c>
      <c r="P197" s="208"/>
    </row>
    <row r="198" spans="1:16" ht="24" hidden="1" x14ac:dyDescent="0.25">
      <c r="A198" s="108">
        <v>5120</v>
      </c>
      <c r="B198" s="57" t="s">
        <v>194</v>
      </c>
      <c r="C198" s="58">
        <f t="shared" si="25"/>
        <v>0</v>
      </c>
      <c r="D198" s="288">
        <f>D199+D200</f>
        <v>0</v>
      </c>
      <c r="E198" s="109">
        <f>E199+E200</f>
        <v>0</v>
      </c>
      <c r="F198" s="145">
        <f t="shared" si="29"/>
        <v>0</v>
      </c>
      <c r="G198" s="288">
        <f>G199+G200</f>
        <v>0</v>
      </c>
      <c r="H198" s="115">
        <f>H199+H200</f>
        <v>0</v>
      </c>
      <c r="I198" s="110">
        <f t="shared" si="30"/>
        <v>0</v>
      </c>
      <c r="J198" s="288">
        <f>J199+J200</f>
        <v>0</v>
      </c>
      <c r="K198" s="115">
        <f>K199+K200</f>
        <v>0</v>
      </c>
      <c r="L198" s="110">
        <f t="shared" si="31"/>
        <v>0</v>
      </c>
      <c r="M198" s="131">
        <f>M199+M200</f>
        <v>0</v>
      </c>
      <c r="N198" s="109">
        <f>N199+N200</f>
        <v>0</v>
      </c>
      <c r="O198" s="110">
        <f t="shared" si="32"/>
        <v>0</v>
      </c>
      <c r="P198" s="213"/>
    </row>
    <row r="199" spans="1:16" hidden="1" x14ac:dyDescent="0.25">
      <c r="A199" s="36">
        <v>5121</v>
      </c>
      <c r="B199" s="57" t="s">
        <v>195</v>
      </c>
      <c r="C199" s="58">
        <f t="shared" si="25"/>
        <v>0</v>
      </c>
      <c r="D199" s="237">
        <v>0</v>
      </c>
      <c r="E199" s="60"/>
      <c r="F199" s="145">
        <f t="shared" si="29"/>
        <v>0</v>
      </c>
      <c r="G199" s="237"/>
      <c r="H199" s="238"/>
      <c r="I199" s="110">
        <f t="shared" si="30"/>
        <v>0</v>
      </c>
      <c r="J199" s="237">
        <v>0</v>
      </c>
      <c r="K199" s="238"/>
      <c r="L199" s="110">
        <f t="shared" si="31"/>
        <v>0</v>
      </c>
      <c r="M199" s="121"/>
      <c r="N199" s="60"/>
      <c r="O199" s="110">
        <f t="shared" si="32"/>
        <v>0</v>
      </c>
      <c r="P199" s="213"/>
    </row>
    <row r="200" spans="1:16" ht="24" hidden="1" x14ac:dyDescent="0.25">
      <c r="A200" s="36">
        <v>5129</v>
      </c>
      <c r="B200" s="57" t="s">
        <v>196</v>
      </c>
      <c r="C200" s="58">
        <f t="shared" si="25"/>
        <v>0</v>
      </c>
      <c r="D200" s="237">
        <v>0</v>
      </c>
      <c r="E200" s="60"/>
      <c r="F200" s="145">
        <f t="shared" si="29"/>
        <v>0</v>
      </c>
      <c r="G200" s="237"/>
      <c r="H200" s="238"/>
      <c r="I200" s="110">
        <f t="shared" si="30"/>
        <v>0</v>
      </c>
      <c r="J200" s="237">
        <v>0</v>
      </c>
      <c r="K200" s="238"/>
      <c r="L200" s="110">
        <f t="shared" si="31"/>
        <v>0</v>
      </c>
      <c r="M200" s="121"/>
      <c r="N200" s="60"/>
      <c r="O200" s="110">
        <f t="shared" si="32"/>
        <v>0</v>
      </c>
      <c r="P200" s="213"/>
    </row>
    <row r="201" spans="1:16" hidden="1" x14ac:dyDescent="0.25">
      <c r="A201" s="108">
        <v>5130</v>
      </c>
      <c r="B201" s="57" t="s">
        <v>197</v>
      </c>
      <c r="C201" s="58">
        <f t="shared" si="25"/>
        <v>0</v>
      </c>
      <c r="D201" s="237">
        <v>0</v>
      </c>
      <c r="E201" s="60"/>
      <c r="F201" s="145">
        <f t="shared" si="29"/>
        <v>0</v>
      </c>
      <c r="G201" s="237"/>
      <c r="H201" s="238"/>
      <c r="I201" s="110">
        <f t="shared" si="30"/>
        <v>0</v>
      </c>
      <c r="J201" s="237">
        <v>0</v>
      </c>
      <c r="K201" s="238"/>
      <c r="L201" s="110">
        <f t="shared" si="31"/>
        <v>0</v>
      </c>
      <c r="M201" s="121"/>
      <c r="N201" s="60"/>
      <c r="O201" s="110">
        <f t="shared" si="32"/>
        <v>0</v>
      </c>
      <c r="P201" s="213"/>
    </row>
    <row r="202" spans="1:16" hidden="1" x14ac:dyDescent="0.25">
      <c r="A202" s="108">
        <v>5140</v>
      </c>
      <c r="B202" s="57" t="s">
        <v>198</v>
      </c>
      <c r="C202" s="58">
        <f t="shared" si="25"/>
        <v>0</v>
      </c>
      <c r="D202" s="237">
        <v>0</v>
      </c>
      <c r="E202" s="60"/>
      <c r="F202" s="145">
        <f t="shared" si="29"/>
        <v>0</v>
      </c>
      <c r="G202" s="237"/>
      <c r="H202" s="238"/>
      <c r="I202" s="110">
        <f t="shared" si="30"/>
        <v>0</v>
      </c>
      <c r="J202" s="237">
        <v>0</v>
      </c>
      <c r="K202" s="238"/>
      <c r="L202" s="110">
        <f t="shared" si="31"/>
        <v>0</v>
      </c>
      <c r="M202" s="121"/>
      <c r="N202" s="60"/>
      <c r="O202" s="110">
        <f t="shared" si="32"/>
        <v>0</v>
      </c>
      <c r="P202" s="213"/>
    </row>
    <row r="203" spans="1:16" ht="24" hidden="1" x14ac:dyDescent="0.25">
      <c r="A203" s="108">
        <v>5170</v>
      </c>
      <c r="B203" s="57" t="s">
        <v>199</v>
      </c>
      <c r="C203" s="58">
        <f t="shared" si="25"/>
        <v>0</v>
      </c>
      <c r="D203" s="237">
        <v>0</v>
      </c>
      <c r="E203" s="60"/>
      <c r="F203" s="145">
        <f t="shared" si="29"/>
        <v>0</v>
      </c>
      <c r="G203" s="237"/>
      <c r="H203" s="238"/>
      <c r="I203" s="110">
        <f t="shared" si="30"/>
        <v>0</v>
      </c>
      <c r="J203" s="237">
        <v>0</v>
      </c>
      <c r="K203" s="238"/>
      <c r="L203" s="110">
        <f t="shared" si="31"/>
        <v>0</v>
      </c>
      <c r="M203" s="121"/>
      <c r="N203" s="60"/>
      <c r="O203" s="110">
        <f t="shared" si="32"/>
        <v>0</v>
      </c>
      <c r="P203" s="213"/>
    </row>
    <row r="204" spans="1:16" x14ac:dyDescent="0.25">
      <c r="A204" s="44">
        <v>5200</v>
      </c>
      <c r="B204" s="103" t="s">
        <v>200</v>
      </c>
      <c r="C204" s="45">
        <f t="shared" si="25"/>
        <v>61068</v>
      </c>
      <c r="D204" s="227">
        <f>D205+D215+D216+D225+D226+D227+D229</f>
        <v>46068</v>
      </c>
      <c r="E204" s="412">
        <f>E205+E215+E216+E225+E226+E227+E229</f>
        <v>0</v>
      </c>
      <c r="F204" s="375">
        <f t="shared" si="29"/>
        <v>46068</v>
      </c>
      <c r="G204" s="227">
        <f>G205+G215+G216+G225+G226+G227+G229</f>
        <v>0</v>
      </c>
      <c r="H204" s="104">
        <f>H205+H215+H216+H225+H226+H227+H229</f>
        <v>0</v>
      </c>
      <c r="I204" s="112">
        <f t="shared" si="30"/>
        <v>0</v>
      </c>
      <c r="J204" s="227">
        <f>J205+J215+J216+J225+J226+J227+J229</f>
        <v>15000</v>
      </c>
      <c r="K204" s="104">
        <f>K205+K215+K216+K225+K226+K227+K229</f>
        <v>0</v>
      </c>
      <c r="L204" s="112">
        <f t="shared" si="31"/>
        <v>15000</v>
      </c>
      <c r="M204" s="119">
        <f>M205+M215+M216+M225+M226+M227+M229</f>
        <v>0</v>
      </c>
      <c r="N204" s="50">
        <f>N205+N215+N216+N225+N226+N227+N229</f>
        <v>0</v>
      </c>
      <c r="O204" s="112">
        <f t="shared" si="32"/>
        <v>0</v>
      </c>
      <c r="P204" s="225"/>
    </row>
    <row r="205" spans="1:16" hidden="1" x14ac:dyDescent="0.25">
      <c r="A205" s="105">
        <v>5210</v>
      </c>
      <c r="B205" s="78" t="s">
        <v>201</v>
      </c>
      <c r="C205" s="82">
        <f t="shared" si="25"/>
        <v>0</v>
      </c>
      <c r="D205" s="127">
        <f>SUM(D206:D214)</f>
        <v>0</v>
      </c>
      <c r="E205" s="106">
        <f>SUM(E206:E214)</f>
        <v>0</v>
      </c>
      <c r="F205" s="286">
        <f t="shared" si="29"/>
        <v>0</v>
      </c>
      <c r="G205" s="127">
        <f>SUM(G206:G214)</f>
        <v>0</v>
      </c>
      <c r="H205" s="172">
        <f>SUM(H206:H214)</f>
        <v>0</v>
      </c>
      <c r="I205" s="107">
        <f t="shared" si="30"/>
        <v>0</v>
      </c>
      <c r="J205" s="127">
        <f>SUM(J206:J214)</f>
        <v>0</v>
      </c>
      <c r="K205" s="172">
        <f>SUM(K206:K214)</f>
        <v>0</v>
      </c>
      <c r="L205" s="107">
        <f t="shared" si="31"/>
        <v>0</v>
      </c>
      <c r="M205" s="132">
        <f>SUM(M206:M214)</f>
        <v>0</v>
      </c>
      <c r="N205" s="106">
        <f>SUM(N206:N214)</f>
        <v>0</v>
      </c>
      <c r="O205" s="107">
        <f t="shared" si="32"/>
        <v>0</v>
      </c>
      <c r="P205" s="265"/>
    </row>
    <row r="206" spans="1:16" hidden="1" x14ac:dyDescent="0.25">
      <c r="A206" s="32">
        <v>5211</v>
      </c>
      <c r="B206" s="52" t="s">
        <v>202</v>
      </c>
      <c r="C206" s="311">
        <f t="shared" si="25"/>
        <v>0</v>
      </c>
      <c r="D206" s="231">
        <v>0</v>
      </c>
      <c r="E206" s="55"/>
      <c r="F206" s="287">
        <f t="shared" si="29"/>
        <v>0</v>
      </c>
      <c r="G206" s="231"/>
      <c r="H206" s="232"/>
      <c r="I206" s="114">
        <f t="shared" si="30"/>
        <v>0</v>
      </c>
      <c r="J206" s="231">
        <v>0</v>
      </c>
      <c r="K206" s="232"/>
      <c r="L206" s="114">
        <f t="shared" si="31"/>
        <v>0</v>
      </c>
      <c r="M206" s="179"/>
      <c r="N206" s="55"/>
      <c r="O206" s="114">
        <f t="shared" si="32"/>
        <v>0</v>
      </c>
      <c r="P206" s="208"/>
    </row>
    <row r="207" spans="1:16" hidden="1" x14ac:dyDescent="0.25">
      <c r="A207" s="36">
        <v>5212</v>
      </c>
      <c r="B207" s="57" t="s">
        <v>203</v>
      </c>
      <c r="C207" s="311">
        <f t="shared" si="25"/>
        <v>0</v>
      </c>
      <c r="D207" s="237">
        <v>0</v>
      </c>
      <c r="E207" s="60"/>
      <c r="F207" s="145">
        <f t="shared" si="29"/>
        <v>0</v>
      </c>
      <c r="G207" s="237"/>
      <c r="H207" s="238"/>
      <c r="I207" s="110">
        <f t="shared" si="30"/>
        <v>0</v>
      </c>
      <c r="J207" s="237">
        <v>0</v>
      </c>
      <c r="K207" s="238"/>
      <c r="L207" s="110">
        <f t="shared" si="31"/>
        <v>0</v>
      </c>
      <c r="M207" s="121"/>
      <c r="N207" s="60"/>
      <c r="O207" s="110">
        <f t="shared" si="32"/>
        <v>0</v>
      </c>
      <c r="P207" s="213"/>
    </row>
    <row r="208" spans="1:16" hidden="1" x14ac:dyDescent="0.25">
      <c r="A208" s="36">
        <v>5213</v>
      </c>
      <c r="B208" s="57" t="s">
        <v>204</v>
      </c>
      <c r="C208" s="311">
        <f t="shared" si="25"/>
        <v>0</v>
      </c>
      <c r="D208" s="237">
        <v>0</v>
      </c>
      <c r="E208" s="60"/>
      <c r="F208" s="145">
        <f t="shared" si="29"/>
        <v>0</v>
      </c>
      <c r="G208" s="237"/>
      <c r="H208" s="238"/>
      <c r="I208" s="110">
        <f t="shared" si="30"/>
        <v>0</v>
      </c>
      <c r="J208" s="237">
        <v>0</v>
      </c>
      <c r="K208" s="238"/>
      <c r="L208" s="110">
        <f t="shared" si="31"/>
        <v>0</v>
      </c>
      <c r="M208" s="121"/>
      <c r="N208" s="60"/>
      <c r="O208" s="110">
        <f t="shared" si="32"/>
        <v>0</v>
      </c>
      <c r="P208" s="213"/>
    </row>
    <row r="209" spans="1:16" hidden="1" x14ac:dyDescent="0.25">
      <c r="A209" s="36">
        <v>5214</v>
      </c>
      <c r="B209" s="57" t="s">
        <v>205</v>
      </c>
      <c r="C209" s="311">
        <f t="shared" si="25"/>
        <v>0</v>
      </c>
      <c r="D209" s="237">
        <v>0</v>
      </c>
      <c r="E209" s="60"/>
      <c r="F209" s="145">
        <f t="shared" si="29"/>
        <v>0</v>
      </c>
      <c r="G209" s="237"/>
      <c r="H209" s="238"/>
      <c r="I209" s="110">
        <f t="shared" si="30"/>
        <v>0</v>
      </c>
      <c r="J209" s="237">
        <v>0</v>
      </c>
      <c r="K209" s="238"/>
      <c r="L209" s="110">
        <f t="shared" si="31"/>
        <v>0</v>
      </c>
      <c r="M209" s="121"/>
      <c r="N209" s="60"/>
      <c r="O209" s="110">
        <f t="shared" si="32"/>
        <v>0</v>
      </c>
      <c r="P209" s="213"/>
    </row>
    <row r="210" spans="1:16" hidden="1" x14ac:dyDescent="0.25">
      <c r="A210" s="36">
        <v>5215</v>
      </c>
      <c r="B210" s="57" t="s">
        <v>206</v>
      </c>
      <c r="C210" s="311">
        <f t="shared" si="25"/>
        <v>0</v>
      </c>
      <c r="D210" s="237">
        <v>0</v>
      </c>
      <c r="E210" s="60"/>
      <c r="F210" s="145">
        <f t="shared" si="29"/>
        <v>0</v>
      </c>
      <c r="G210" s="237"/>
      <c r="H210" s="238"/>
      <c r="I210" s="110">
        <f t="shared" si="30"/>
        <v>0</v>
      </c>
      <c r="J210" s="237">
        <v>0</v>
      </c>
      <c r="K210" s="238"/>
      <c r="L210" s="110">
        <f t="shared" si="31"/>
        <v>0</v>
      </c>
      <c r="M210" s="121"/>
      <c r="N210" s="60"/>
      <c r="O210" s="110">
        <f t="shared" si="32"/>
        <v>0</v>
      </c>
      <c r="P210" s="213"/>
    </row>
    <row r="211" spans="1:16" ht="24" hidden="1" x14ac:dyDescent="0.25">
      <c r="A211" s="36">
        <v>5216</v>
      </c>
      <c r="B211" s="57" t="s">
        <v>207</v>
      </c>
      <c r="C211" s="311">
        <f t="shared" si="25"/>
        <v>0</v>
      </c>
      <c r="D211" s="237">
        <v>0</v>
      </c>
      <c r="E211" s="60"/>
      <c r="F211" s="145">
        <f t="shared" si="29"/>
        <v>0</v>
      </c>
      <c r="G211" s="237"/>
      <c r="H211" s="238"/>
      <c r="I211" s="110">
        <f t="shared" si="30"/>
        <v>0</v>
      </c>
      <c r="J211" s="237">
        <v>0</v>
      </c>
      <c r="K211" s="238"/>
      <c r="L211" s="110">
        <f t="shared" si="31"/>
        <v>0</v>
      </c>
      <c r="M211" s="121"/>
      <c r="N211" s="60"/>
      <c r="O211" s="110">
        <f t="shared" si="32"/>
        <v>0</v>
      </c>
      <c r="P211" s="213"/>
    </row>
    <row r="212" spans="1:16" hidden="1" x14ac:dyDescent="0.25">
      <c r="A212" s="36">
        <v>5217</v>
      </c>
      <c r="B212" s="57" t="s">
        <v>208</v>
      </c>
      <c r="C212" s="311">
        <f t="shared" si="25"/>
        <v>0</v>
      </c>
      <c r="D212" s="237">
        <v>0</v>
      </c>
      <c r="E212" s="60"/>
      <c r="F212" s="145">
        <f t="shared" si="29"/>
        <v>0</v>
      </c>
      <c r="G212" s="237"/>
      <c r="H212" s="238"/>
      <c r="I212" s="110">
        <f t="shared" si="30"/>
        <v>0</v>
      </c>
      <c r="J212" s="237">
        <v>0</v>
      </c>
      <c r="K212" s="238"/>
      <c r="L212" s="110">
        <f t="shared" si="31"/>
        <v>0</v>
      </c>
      <c r="M212" s="121"/>
      <c r="N212" s="60"/>
      <c r="O212" s="110">
        <f t="shared" si="32"/>
        <v>0</v>
      </c>
      <c r="P212" s="213"/>
    </row>
    <row r="213" spans="1:16" hidden="1" x14ac:dyDescent="0.25">
      <c r="A213" s="36">
        <v>5218</v>
      </c>
      <c r="B213" s="57" t="s">
        <v>209</v>
      </c>
      <c r="C213" s="311">
        <f t="shared" si="25"/>
        <v>0</v>
      </c>
      <c r="D213" s="237">
        <v>0</v>
      </c>
      <c r="E213" s="60"/>
      <c r="F213" s="145">
        <f t="shared" si="29"/>
        <v>0</v>
      </c>
      <c r="G213" s="237"/>
      <c r="H213" s="238"/>
      <c r="I213" s="110">
        <f t="shared" si="30"/>
        <v>0</v>
      </c>
      <c r="J213" s="237">
        <v>0</v>
      </c>
      <c r="K213" s="238"/>
      <c r="L213" s="110">
        <f t="shared" si="31"/>
        <v>0</v>
      </c>
      <c r="M213" s="121"/>
      <c r="N213" s="60"/>
      <c r="O213" s="110">
        <f t="shared" si="32"/>
        <v>0</v>
      </c>
      <c r="P213" s="213"/>
    </row>
    <row r="214" spans="1:16" hidden="1" x14ac:dyDescent="0.25">
      <c r="A214" s="36">
        <v>5219</v>
      </c>
      <c r="B214" s="57" t="s">
        <v>210</v>
      </c>
      <c r="C214" s="311">
        <f t="shared" si="25"/>
        <v>0</v>
      </c>
      <c r="D214" s="237">
        <v>0</v>
      </c>
      <c r="E214" s="60"/>
      <c r="F214" s="145">
        <f t="shared" si="29"/>
        <v>0</v>
      </c>
      <c r="G214" s="237"/>
      <c r="H214" s="238"/>
      <c r="I214" s="110">
        <f t="shared" si="30"/>
        <v>0</v>
      </c>
      <c r="J214" s="237">
        <v>0</v>
      </c>
      <c r="K214" s="238"/>
      <c r="L214" s="110">
        <f t="shared" si="31"/>
        <v>0</v>
      </c>
      <c r="M214" s="121"/>
      <c r="N214" s="60"/>
      <c r="O214" s="110">
        <f t="shared" si="32"/>
        <v>0</v>
      </c>
      <c r="P214" s="213"/>
    </row>
    <row r="215" spans="1:16" hidden="1" x14ac:dyDescent="0.25">
      <c r="A215" s="108">
        <v>5220</v>
      </c>
      <c r="B215" s="57" t="s">
        <v>211</v>
      </c>
      <c r="C215" s="311">
        <f t="shared" si="25"/>
        <v>0</v>
      </c>
      <c r="D215" s="237">
        <v>0</v>
      </c>
      <c r="E215" s="60"/>
      <c r="F215" s="145">
        <f t="shared" si="29"/>
        <v>0</v>
      </c>
      <c r="G215" s="237"/>
      <c r="H215" s="238"/>
      <c r="I215" s="110">
        <f t="shared" si="30"/>
        <v>0</v>
      </c>
      <c r="J215" s="237">
        <v>0</v>
      </c>
      <c r="K215" s="238"/>
      <c r="L215" s="110">
        <f t="shared" si="31"/>
        <v>0</v>
      </c>
      <c r="M215" s="121"/>
      <c r="N215" s="60"/>
      <c r="O215" s="110">
        <f t="shared" si="32"/>
        <v>0</v>
      </c>
      <c r="P215" s="213"/>
    </row>
    <row r="216" spans="1:16" x14ac:dyDescent="0.25">
      <c r="A216" s="108">
        <v>5230</v>
      </c>
      <c r="B216" s="57" t="s">
        <v>212</v>
      </c>
      <c r="C216" s="311">
        <f t="shared" si="25"/>
        <v>61068</v>
      </c>
      <c r="D216" s="288">
        <f>SUM(D217:D224)</f>
        <v>46068</v>
      </c>
      <c r="E216" s="137">
        <f>SUM(E217:E224)</f>
        <v>0</v>
      </c>
      <c r="F216" s="311">
        <f t="shared" si="29"/>
        <v>46068</v>
      </c>
      <c r="G216" s="288">
        <f>SUM(G217:G224)</f>
        <v>0</v>
      </c>
      <c r="H216" s="115">
        <f>SUM(H217:H224)</f>
        <v>0</v>
      </c>
      <c r="I216" s="110">
        <f t="shared" si="30"/>
        <v>0</v>
      </c>
      <c r="J216" s="288">
        <f>SUM(J217:J224)</f>
        <v>15000</v>
      </c>
      <c r="K216" s="115">
        <f>SUM(K217:K224)</f>
        <v>0</v>
      </c>
      <c r="L216" s="110">
        <f t="shared" si="31"/>
        <v>15000</v>
      </c>
      <c r="M216" s="131">
        <f>SUM(M217:M224)</f>
        <v>0</v>
      </c>
      <c r="N216" s="109">
        <f>SUM(N217:N224)</f>
        <v>0</v>
      </c>
      <c r="O216" s="110">
        <f t="shared" si="32"/>
        <v>0</v>
      </c>
      <c r="P216" s="213"/>
    </row>
    <row r="217" spans="1:16" x14ac:dyDescent="0.25">
      <c r="A217" s="36">
        <v>5231</v>
      </c>
      <c r="B217" s="57" t="s">
        <v>213</v>
      </c>
      <c r="C217" s="311">
        <f t="shared" si="25"/>
        <v>40000</v>
      </c>
      <c r="D217" s="237">
        <v>25000</v>
      </c>
      <c r="E217" s="415"/>
      <c r="F217" s="311">
        <f t="shared" si="29"/>
        <v>25000</v>
      </c>
      <c r="G217" s="237"/>
      <c r="H217" s="238"/>
      <c r="I217" s="110">
        <f t="shared" si="30"/>
        <v>0</v>
      </c>
      <c r="J217" s="237">
        <v>15000</v>
      </c>
      <c r="K217" s="238"/>
      <c r="L217" s="110">
        <f t="shared" si="31"/>
        <v>15000</v>
      </c>
      <c r="M217" s="121"/>
      <c r="N217" s="60"/>
      <c r="O217" s="110">
        <f t="shared" si="32"/>
        <v>0</v>
      </c>
      <c r="P217" s="213"/>
    </row>
    <row r="218" spans="1:16" x14ac:dyDescent="0.25">
      <c r="A218" s="36">
        <v>5232</v>
      </c>
      <c r="B218" s="57" t="s">
        <v>214</v>
      </c>
      <c r="C218" s="311">
        <f t="shared" si="25"/>
        <v>7590</v>
      </c>
      <c r="D218" s="237">
        <v>7590</v>
      </c>
      <c r="E218" s="415"/>
      <c r="F218" s="311">
        <f t="shared" si="29"/>
        <v>7590</v>
      </c>
      <c r="G218" s="237"/>
      <c r="H218" s="238"/>
      <c r="I218" s="110">
        <f t="shared" si="30"/>
        <v>0</v>
      </c>
      <c r="J218" s="237">
        <v>0</v>
      </c>
      <c r="K218" s="238"/>
      <c r="L218" s="110">
        <f t="shared" si="31"/>
        <v>0</v>
      </c>
      <c r="M218" s="121"/>
      <c r="N218" s="60"/>
      <c r="O218" s="110">
        <f t="shared" si="32"/>
        <v>0</v>
      </c>
      <c r="P218" s="213"/>
    </row>
    <row r="219" spans="1:16" hidden="1" x14ac:dyDescent="0.25">
      <c r="A219" s="36">
        <v>5233</v>
      </c>
      <c r="B219" s="57" t="s">
        <v>215</v>
      </c>
      <c r="C219" s="311">
        <f t="shared" si="25"/>
        <v>0</v>
      </c>
      <c r="D219" s="237">
        <v>0</v>
      </c>
      <c r="E219" s="60"/>
      <c r="F219" s="145">
        <f t="shared" si="29"/>
        <v>0</v>
      </c>
      <c r="G219" s="237"/>
      <c r="H219" s="238"/>
      <c r="I219" s="110">
        <f t="shared" si="30"/>
        <v>0</v>
      </c>
      <c r="J219" s="237">
        <v>0</v>
      </c>
      <c r="K219" s="238"/>
      <c r="L219" s="110">
        <f t="shared" si="31"/>
        <v>0</v>
      </c>
      <c r="M219" s="121"/>
      <c r="N219" s="60"/>
      <c r="O219" s="110">
        <f t="shared" si="32"/>
        <v>0</v>
      </c>
      <c r="P219" s="213"/>
    </row>
    <row r="220" spans="1:16" ht="24" hidden="1" x14ac:dyDescent="0.25">
      <c r="A220" s="36">
        <v>5234</v>
      </c>
      <c r="B220" s="57" t="s">
        <v>216</v>
      </c>
      <c r="C220" s="311">
        <f t="shared" si="25"/>
        <v>0</v>
      </c>
      <c r="D220" s="237">
        <v>0</v>
      </c>
      <c r="E220" s="60"/>
      <c r="F220" s="145">
        <f t="shared" si="29"/>
        <v>0</v>
      </c>
      <c r="G220" s="237"/>
      <c r="H220" s="238"/>
      <c r="I220" s="110">
        <f t="shared" si="30"/>
        <v>0</v>
      </c>
      <c r="J220" s="237">
        <v>0</v>
      </c>
      <c r="K220" s="238"/>
      <c r="L220" s="110">
        <f t="shared" si="31"/>
        <v>0</v>
      </c>
      <c r="M220" s="121"/>
      <c r="N220" s="60"/>
      <c r="O220" s="110">
        <f t="shared" si="32"/>
        <v>0</v>
      </c>
      <c r="P220" s="213"/>
    </row>
    <row r="221" spans="1:16" hidden="1" x14ac:dyDescent="0.25">
      <c r="A221" s="36">
        <v>5236</v>
      </c>
      <c r="B221" s="57" t="s">
        <v>217</v>
      </c>
      <c r="C221" s="311">
        <f t="shared" si="25"/>
        <v>0</v>
      </c>
      <c r="D221" s="237">
        <v>0</v>
      </c>
      <c r="E221" s="60"/>
      <c r="F221" s="145">
        <f t="shared" si="29"/>
        <v>0</v>
      </c>
      <c r="G221" s="237"/>
      <c r="H221" s="238"/>
      <c r="I221" s="110">
        <f t="shared" si="30"/>
        <v>0</v>
      </c>
      <c r="J221" s="237">
        <v>0</v>
      </c>
      <c r="K221" s="238"/>
      <c r="L221" s="110">
        <f t="shared" si="31"/>
        <v>0</v>
      </c>
      <c r="M221" s="121"/>
      <c r="N221" s="60"/>
      <c r="O221" s="110">
        <f t="shared" si="32"/>
        <v>0</v>
      </c>
      <c r="P221" s="213"/>
    </row>
    <row r="222" spans="1:16" hidden="1" x14ac:dyDescent="0.25">
      <c r="A222" s="36">
        <v>5237</v>
      </c>
      <c r="B222" s="57" t="s">
        <v>218</v>
      </c>
      <c r="C222" s="311">
        <f t="shared" si="25"/>
        <v>0</v>
      </c>
      <c r="D222" s="237">
        <v>0</v>
      </c>
      <c r="E222" s="60"/>
      <c r="F222" s="145">
        <f t="shared" si="29"/>
        <v>0</v>
      </c>
      <c r="G222" s="237"/>
      <c r="H222" s="238"/>
      <c r="I222" s="110">
        <f t="shared" si="30"/>
        <v>0</v>
      </c>
      <c r="J222" s="237">
        <v>0</v>
      </c>
      <c r="K222" s="238"/>
      <c r="L222" s="110">
        <f t="shared" si="31"/>
        <v>0</v>
      </c>
      <c r="M222" s="121"/>
      <c r="N222" s="60"/>
      <c r="O222" s="110">
        <f t="shared" si="32"/>
        <v>0</v>
      </c>
      <c r="P222" s="213"/>
    </row>
    <row r="223" spans="1:16" ht="24" hidden="1" x14ac:dyDescent="0.25">
      <c r="A223" s="36">
        <v>5238</v>
      </c>
      <c r="B223" s="57" t="s">
        <v>219</v>
      </c>
      <c r="C223" s="311">
        <f t="shared" si="25"/>
        <v>0</v>
      </c>
      <c r="D223" s="237">
        <v>0</v>
      </c>
      <c r="E223" s="60"/>
      <c r="F223" s="145">
        <f t="shared" si="29"/>
        <v>0</v>
      </c>
      <c r="G223" s="237"/>
      <c r="H223" s="238"/>
      <c r="I223" s="110">
        <f t="shared" si="30"/>
        <v>0</v>
      </c>
      <c r="J223" s="237">
        <v>0</v>
      </c>
      <c r="K223" s="238"/>
      <c r="L223" s="110">
        <f t="shared" si="31"/>
        <v>0</v>
      </c>
      <c r="M223" s="121"/>
      <c r="N223" s="60"/>
      <c r="O223" s="110">
        <f t="shared" si="32"/>
        <v>0</v>
      </c>
      <c r="P223" s="213"/>
    </row>
    <row r="224" spans="1:16" ht="24" x14ac:dyDescent="0.25">
      <c r="A224" s="36">
        <v>5239</v>
      </c>
      <c r="B224" s="57" t="s">
        <v>220</v>
      </c>
      <c r="C224" s="311">
        <f t="shared" si="25"/>
        <v>13478</v>
      </c>
      <c r="D224" s="237">
        <v>13478</v>
      </c>
      <c r="E224" s="415"/>
      <c r="F224" s="311">
        <f t="shared" si="29"/>
        <v>13478</v>
      </c>
      <c r="G224" s="237"/>
      <c r="H224" s="238"/>
      <c r="I224" s="110">
        <f t="shared" si="30"/>
        <v>0</v>
      </c>
      <c r="J224" s="237">
        <v>0</v>
      </c>
      <c r="K224" s="238"/>
      <c r="L224" s="110">
        <f t="shared" si="31"/>
        <v>0</v>
      </c>
      <c r="M224" s="121"/>
      <c r="N224" s="60"/>
      <c r="O224" s="110">
        <f t="shared" si="32"/>
        <v>0</v>
      </c>
      <c r="P224" s="213"/>
    </row>
    <row r="225" spans="1:16" ht="24" hidden="1" x14ac:dyDescent="0.25">
      <c r="A225" s="108">
        <v>5240</v>
      </c>
      <c r="B225" s="57" t="s">
        <v>221</v>
      </c>
      <c r="C225" s="311">
        <f t="shared" si="25"/>
        <v>0</v>
      </c>
      <c r="D225" s="237">
        <v>0</v>
      </c>
      <c r="E225" s="60"/>
      <c r="F225" s="145">
        <f t="shared" si="29"/>
        <v>0</v>
      </c>
      <c r="G225" s="237"/>
      <c r="H225" s="238"/>
      <c r="I225" s="110">
        <f t="shared" si="30"/>
        <v>0</v>
      </c>
      <c r="J225" s="237">
        <v>0</v>
      </c>
      <c r="K225" s="238"/>
      <c r="L225" s="110">
        <f t="shared" si="31"/>
        <v>0</v>
      </c>
      <c r="M225" s="121"/>
      <c r="N225" s="60"/>
      <c r="O225" s="110">
        <f t="shared" si="32"/>
        <v>0</v>
      </c>
      <c r="P225" s="213"/>
    </row>
    <row r="226" spans="1:16" hidden="1" x14ac:dyDescent="0.25">
      <c r="A226" s="108">
        <v>5250</v>
      </c>
      <c r="B226" s="57" t="s">
        <v>222</v>
      </c>
      <c r="C226" s="311">
        <f t="shared" si="25"/>
        <v>0</v>
      </c>
      <c r="D226" s="237">
        <v>0</v>
      </c>
      <c r="E226" s="60"/>
      <c r="F226" s="145">
        <f t="shared" si="29"/>
        <v>0</v>
      </c>
      <c r="G226" s="237"/>
      <c r="H226" s="238"/>
      <c r="I226" s="110">
        <f t="shared" si="30"/>
        <v>0</v>
      </c>
      <c r="J226" s="237">
        <v>0</v>
      </c>
      <c r="K226" s="238"/>
      <c r="L226" s="110">
        <f t="shared" si="31"/>
        <v>0</v>
      </c>
      <c r="M226" s="121"/>
      <c r="N226" s="60"/>
      <c r="O226" s="110">
        <f t="shared" si="32"/>
        <v>0</v>
      </c>
      <c r="P226" s="213"/>
    </row>
    <row r="227" spans="1:16" hidden="1" x14ac:dyDescent="0.25">
      <c r="A227" s="108">
        <v>5260</v>
      </c>
      <c r="B227" s="57" t="s">
        <v>223</v>
      </c>
      <c r="C227" s="311">
        <f t="shared" si="25"/>
        <v>0</v>
      </c>
      <c r="D227" s="288">
        <f>SUM(D228)</f>
        <v>0</v>
      </c>
      <c r="E227" s="109">
        <f>SUM(E228)</f>
        <v>0</v>
      </c>
      <c r="F227" s="145">
        <f t="shared" si="29"/>
        <v>0</v>
      </c>
      <c r="G227" s="288">
        <f>SUM(G228)</f>
        <v>0</v>
      </c>
      <c r="H227" s="115">
        <f>SUM(H228)</f>
        <v>0</v>
      </c>
      <c r="I227" s="110">
        <f t="shared" si="30"/>
        <v>0</v>
      </c>
      <c r="J227" s="288">
        <f>SUM(J228)</f>
        <v>0</v>
      </c>
      <c r="K227" s="115">
        <f>SUM(K228)</f>
        <v>0</v>
      </c>
      <c r="L227" s="110">
        <f t="shared" si="31"/>
        <v>0</v>
      </c>
      <c r="M227" s="131">
        <f>SUM(M228)</f>
        <v>0</v>
      </c>
      <c r="N227" s="109">
        <f>SUM(N228)</f>
        <v>0</v>
      </c>
      <c r="O227" s="110">
        <f t="shared" si="32"/>
        <v>0</v>
      </c>
      <c r="P227" s="213"/>
    </row>
    <row r="228" spans="1:16" ht="24" hidden="1" x14ac:dyDescent="0.25">
      <c r="A228" s="36">
        <v>5269</v>
      </c>
      <c r="B228" s="57" t="s">
        <v>224</v>
      </c>
      <c r="C228" s="311">
        <f t="shared" si="25"/>
        <v>0</v>
      </c>
      <c r="D228" s="237">
        <v>0</v>
      </c>
      <c r="E228" s="60"/>
      <c r="F228" s="145">
        <f t="shared" si="29"/>
        <v>0</v>
      </c>
      <c r="G228" s="237"/>
      <c r="H228" s="238"/>
      <c r="I228" s="110">
        <f t="shared" si="30"/>
        <v>0</v>
      </c>
      <c r="J228" s="237">
        <v>0</v>
      </c>
      <c r="K228" s="238"/>
      <c r="L228" s="110">
        <f t="shared" si="31"/>
        <v>0</v>
      </c>
      <c r="M228" s="121"/>
      <c r="N228" s="60"/>
      <c r="O228" s="110">
        <f t="shared" si="32"/>
        <v>0</v>
      </c>
      <c r="P228" s="213"/>
    </row>
    <row r="229" spans="1:16" ht="24" hidden="1" x14ac:dyDescent="0.25">
      <c r="A229" s="105">
        <v>5270</v>
      </c>
      <c r="B229" s="78" t="s">
        <v>225</v>
      </c>
      <c r="C229" s="293">
        <f t="shared" si="25"/>
        <v>0</v>
      </c>
      <c r="D229" s="289">
        <v>0</v>
      </c>
      <c r="E229" s="111"/>
      <c r="F229" s="286">
        <f t="shared" si="29"/>
        <v>0</v>
      </c>
      <c r="G229" s="289"/>
      <c r="H229" s="290"/>
      <c r="I229" s="107">
        <f t="shared" si="30"/>
        <v>0</v>
      </c>
      <c r="J229" s="289">
        <v>0</v>
      </c>
      <c r="K229" s="290"/>
      <c r="L229" s="107">
        <f t="shared" si="31"/>
        <v>0</v>
      </c>
      <c r="M229" s="181"/>
      <c r="N229" s="111"/>
      <c r="O229" s="107">
        <f t="shared" si="32"/>
        <v>0</v>
      </c>
      <c r="P229" s="265"/>
    </row>
    <row r="230" spans="1:16" hidden="1" x14ac:dyDescent="0.25">
      <c r="A230" s="99">
        <v>6000</v>
      </c>
      <c r="B230" s="99" t="s">
        <v>226</v>
      </c>
      <c r="C230" s="100">
        <f t="shared" si="25"/>
        <v>0</v>
      </c>
      <c r="D230" s="280">
        <f>D231+D251+D258</f>
        <v>0</v>
      </c>
      <c r="E230" s="411">
        <f>E231+E251+E258</f>
        <v>0</v>
      </c>
      <c r="F230" s="385">
        <f t="shared" si="29"/>
        <v>0</v>
      </c>
      <c r="G230" s="280">
        <f>G231+G251+G258</f>
        <v>0</v>
      </c>
      <c r="H230" s="282">
        <f>H231+H251+H258</f>
        <v>0</v>
      </c>
      <c r="I230" s="102">
        <f t="shared" si="30"/>
        <v>0</v>
      </c>
      <c r="J230" s="280">
        <f>J231+J251+J258</f>
        <v>0</v>
      </c>
      <c r="K230" s="282">
        <f>K231+K251+K258</f>
        <v>0</v>
      </c>
      <c r="L230" s="102">
        <f t="shared" si="31"/>
        <v>0</v>
      </c>
      <c r="M230" s="133">
        <f>M231+M251+M258</f>
        <v>0</v>
      </c>
      <c r="N230" s="101">
        <f>N231+N251+N258</f>
        <v>0</v>
      </c>
      <c r="O230" s="102">
        <f t="shared" si="32"/>
        <v>0</v>
      </c>
      <c r="P230" s="366"/>
    </row>
    <row r="231" spans="1:16" hidden="1" x14ac:dyDescent="0.25">
      <c r="A231" s="70">
        <v>6200</v>
      </c>
      <c r="B231" s="118" t="s">
        <v>227</v>
      </c>
      <c r="C231" s="125">
        <f>F231+I231+L231+O231</f>
        <v>0</v>
      </c>
      <c r="D231" s="304">
        <f>SUM(D232,D233,D235,D238,D244,D245,D246)</f>
        <v>0</v>
      </c>
      <c r="E231" s="126">
        <f>SUM(E232,E233,E235,E238,E244,E245,E246)</f>
        <v>0</v>
      </c>
      <c r="F231" s="305">
        <f>D231+E231</f>
        <v>0</v>
      </c>
      <c r="G231" s="304">
        <f>SUM(G232,G233,G235,G238,G244,G245,G246)</f>
        <v>0</v>
      </c>
      <c r="H231" s="306">
        <f>SUM(H232,H233,H235,H238,H244,H245,H246)</f>
        <v>0</v>
      </c>
      <c r="I231" s="284">
        <f t="shared" si="30"/>
        <v>0</v>
      </c>
      <c r="J231" s="304">
        <f>SUM(J232,J233,J235,J238,J244,J245,J246)</f>
        <v>0</v>
      </c>
      <c r="K231" s="306">
        <f>SUM(K232,K233,K235,K238,K244,K245,K246)</f>
        <v>0</v>
      </c>
      <c r="L231" s="284">
        <f t="shared" si="31"/>
        <v>0</v>
      </c>
      <c r="M231" s="134">
        <f>SUM(M232,M233,M235,M238,M244,M245,M246)</f>
        <v>0</v>
      </c>
      <c r="N231" s="126">
        <f>SUM(N232,N233,N235,N238,N244,N245,N246)</f>
        <v>0</v>
      </c>
      <c r="O231" s="284">
        <f t="shared" si="32"/>
        <v>0</v>
      </c>
      <c r="P231" s="285"/>
    </row>
    <row r="232" spans="1:16" ht="24" hidden="1" x14ac:dyDescent="0.25">
      <c r="A232" s="164">
        <v>6220</v>
      </c>
      <c r="B232" s="52" t="s">
        <v>228</v>
      </c>
      <c r="C232" s="136">
        <f t="shared" si="25"/>
        <v>0</v>
      </c>
      <c r="D232" s="231">
        <v>0</v>
      </c>
      <c r="E232" s="55"/>
      <c r="F232" s="287">
        <f t="shared" si="29"/>
        <v>0</v>
      </c>
      <c r="G232" s="231"/>
      <c r="H232" s="232"/>
      <c r="I232" s="114">
        <f t="shared" si="30"/>
        <v>0</v>
      </c>
      <c r="J232" s="231">
        <v>0</v>
      </c>
      <c r="K232" s="232"/>
      <c r="L232" s="114">
        <f t="shared" si="31"/>
        <v>0</v>
      </c>
      <c r="M232" s="179"/>
      <c r="N232" s="55"/>
      <c r="O232" s="114">
        <f t="shared" si="32"/>
        <v>0</v>
      </c>
      <c r="P232" s="208"/>
    </row>
    <row r="233" spans="1:16" hidden="1" x14ac:dyDescent="0.25">
      <c r="A233" s="108">
        <v>6230</v>
      </c>
      <c r="B233" s="57" t="s">
        <v>229</v>
      </c>
      <c r="C233" s="137">
        <f t="shared" si="25"/>
        <v>0</v>
      </c>
      <c r="D233" s="288">
        <f>SUM(D234)</f>
        <v>0</v>
      </c>
      <c r="E233" s="115">
        <f>SUM(E234)</f>
        <v>0</v>
      </c>
      <c r="F233" s="145">
        <f t="shared" si="29"/>
        <v>0</v>
      </c>
      <c r="G233" s="288">
        <f>SUM(G234)</f>
        <v>0</v>
      </c>
      <c r="H233" s="115">
        <f>SUM(H234)</f>
        <v>0</v>
      </c>
      <c r="I233" s="110">
        <f t="shared" si="30"/>
        <v>0</v>
      </c>
      <c r="J233" s="288">
        <f>SUM(J234)</f>
        <v>0</v>
      </c>
      <c r="K233" s="115">
        <f>SUM(K234)</f>
        <v>0</v>
      </c>
      <c r="L233" s="110">
        <f t="shared" si="31"/>
        <v>0</v>
      </c>
      <c r="M233" s="288">
        <f>SUM(M234)</f>
        <v>0</v>
      </c>
      <c r="N233" s="115">
        <f>SUM(N234)</f>
        <v>0</v>
      </c>
      <c r="O233" s="110">
        <f t="shared" si="32"/>
        <v>0</v>
      </c>
      <c r="P233" s="213"/>
    </row>
    <row r="234" spans="1:16" ht="24" hidden="1" x14ac:dyDescent="0.25">
      <c r="A234" s="36">
        <v>6239</v>
      </c>
      <c r="B234" s="52" t="s">
        <v>230</v>
      </c>
      <c r="C234" s="137">
        <f t="shared" si="25"/>
        <v>0</v>
      </c>
      <c r="D234" s="237">
        <v>0</v>
      </c>
      <c r="E234" s="60"/>
      <c r="F234" s="145">
        <f t="shared" si="29"/>
        <v>0</v>
      </c>
      <c r="G234" s="237"/>
      <c r="H234" s="238"/>
      <c r="I234" s="110">
        <f t="shared" si="30"/>
        <v>0</v>
      </c>
      <c r="J234" s="237">
        <v>0</v>
      </c>
      <c r="K234" s="238"/>
      <c r="L234" s="110">
        <f t="shared" si="31"/>
        <v>0</v>
      </c>
      <c r="M234" s="121"/>
      <c r="N234" s="60"/>
      <c r="O234" s="110">
        <f t="shared" si="32"/>
        <v>0</v>
      </c>
      <c r="P234" s="213"/>
    </row>
    <row r="235" spans="1:16" ht="24" hidden="1" x14ac:dyDescent="0.25">
      <c r="A235" s="108">
        <v>6240</v>
      </c>
      <c r="B235" s="57" t="s">
        <v>231</v>
      </c>
      <c r="C235" s="137">
        <f t="shared" si="25"/>
        <v>0</v>
      </c>
      <c r="D235" s="288">
        <f>SUM(D236:D237)</f>
        <v>0</v>
      </c>
      <c r="E235" s="109">
        <f>SUM(E236:E237)</f>
        <v>0</v>
      </c>
      <c r="F235" s="145">
        <f t="shared" si="29"/>
        <v>0</v>
      </c>
      <c r="G235" s="288">
        <f>SUM(G236:G237)</f>
        <v>0</v>
      </c>
      <c r="H235" s="115">
        <f>SUM(H236:H237)</f>
        <v>0</v>
      </c>
      <c r="I235" s="110">
        <f t="shared" si="30"/>
        <v>0</v>
      </c>
      <c r="J235" s="288">
        <f>SUM(J236:J237)</f>
        <v>0</v>
      </c>
      <c r="K235" s="115">
        <f>SUM(K236:K237)</f>
        <v>0</v>
      </c>
      <c r="L235" s="110">
        <f t="shared" si="31"/>
        <v>0</v>
      </c>
      <c r="M235" s="131">
        <f>SUM(M236:M237)</f>
        <v>0</v>
      </c>
      <c r="N235" s="109">
        <f>SUM(N236:N237)</f>
        <v>0</v>
      </c>
      <c r="O235" s="110">
        <f t="shared" si="32"/>
        <v>0</v>
      </c>
      <c r="P235" s="213"/>
    </row>
    <row r="236" spans="1:16" hidden="1" x14ac:dyDescent="0.25">
      <c r="A236" s="36">
        <v>6241</v>
      </c>
      <c r="B236" s="57" t="s">
        <v>232</v>
      </c>
      <c r="C236" s="137">
        <f t="shared" si="25"/>
        <v>0</v>
      </c>
      <c r="D236" s="237">
        <v>0</v>
      </c>
      <c r="E236" s="60"/>
      <c r="F236" s="145">
        <f t="shared" si="29"/>
        <v>0</v>
      </c>
      <c r="G236" s="237"/>
      <c r="H236" s="238"/>
      <c r="I236" s="110">
        <f t="shared" si="30"/>
        <v>0</v>
      </c>
      <c r="J236" s="237">
        <v>0</v>
      </c>
      <c r="K236" s="238"/>
      <c r="L236" s="110">
        <f t="shared" si="31"/>
        <v>0</v>
      </c>
      <c r="M236" s="121"/>
      <c r="N236" s="60"/>
      <c r="O236" s="110">
        <f t="shared" si="32"/>
        <v>0</v>
      </c>
      <c r="P236" s="213"/>
    </row>
    <row r="237" spans="1:16" hidden="1" x14ac:dyDescent="0.25">
      <c r="A237" s="36">
        <v>6242</v>
      </c>
      <c r="B237" s="57" t="s">
        <v>233</v>
      </c>
      <c r="C237" s="137">
        <f t="shared" si="25"/>
        <v>0</v>
      </c>
      <c r="D237" s="237">
        <v>0</v>
      </c>
      <c r="E237" s="60"/>
      <c r="F237" s="145">
        <f t="shared" si="29"/>
        <v>0</v>
      </c>
      <c r="G237" s="237"/>
      <c r="H237" s="238"/>
      <c r="I237" s="110">
        <f t="shared" si="30"/>
        <v>0</v>
      </c>
      <c r="J237" s="237">
        <v>0</v>
      </c>
      <c r="K237" s="238"/>
      <c r="L237" s="110">
        <f t="shared" si="31"/>
        <v>0</v>
      </c>
      <c r="M237" s="121"/>
      <c r="N237" s="60"/>
      <c r="O237" s="110">
        <f t="shared" si="32"/>
        <v>0</v>
      </c>
      <c r="P237" s="213"/>
    </row>
    <row r="238" spans="1:16" ht="24" hidden="1" x14ac:dyDescent="0.25">
      <c r="A238" s="108">
        <v>6250</v>
      </c>
      <c r="B238" s="57" t="s">
        <v>234</v>
      </c>
      <c r="C238" s="137">
        <f t="shared" si="25"/>
        <v>0</v>
      </c>
      <c r="D238" s="288">
        <f>SUM(D239:D243)</f>
        <v>0</v>
      </c>
      <c r="E238" s="109">
        <f>SUM(E239:E243)</f>
        <v>0</v>
      </c>
      <c r="F238" s="145">
        <f t="shared" si="29"/>
        <v>0</v>
      </c>
      <c r="G238" s="288">
        <f>SUM(G239:G243)</f>
        <v>0</v>
      </c>
      <c r="H238" s="115">
        <f>SUM(H239:H243)</f>
        <v>0</v>
      </c>
      <c r="I238" s="110">
        <f t="shared" si="30"/>
        <v>0</v>
      </c>
      <c r="J238" s="288">
        <f>SUM(J239:J243)</f>
        <v>0</v>
      </c>
      <c r="K238" s="115">
        <f>SUM(K239:K243)</f>
        <v>0</v>
      </c>
      <c r="L238" s="110">
        <f t="shared" si="31"/>
        <v>0</v>
      </c>
      <c r="M238" s="131">
        <f>SUM(M239:M243)</f>
        <v>0</v>
      </c>
      <c r="N238" s="109">
        <f>SUM(N239:N243)</f>
        <v>0</v>
      </c>
      <c r="O238" s="110">
        <f t="shared" si="32"/>
        <v>0</v>
      </c>
      <c r="P238" s="213"/>
    </row>
    <row r="239" spans="1:16" hidden="1" x14ac:dyDescent="0.25">
      <c r="A239" s="36">
        <v>6252</v>
      </c>
      <c r="B239" s="57" t="s">
        <v>235</v>
      </c>
      <c r="C239" s="137">
        <f t="shared" si="25"/>
        <v>0</v>
      </c>
      <c r="D239" s="237">
        <v>0</v>
      </c>
      <c r="E239" s="60"/>
      <c r="F239" s="145">
        <f t="shared" si="29"/>
        <v>0</v>
      </c>
      <c r="G239" s="237"/>
      <c r="H239" s="238"/>
      <c r="I239" s="110">
        <f t="shared" si="30"/>
        <v>0</v>
      </c>
      <c r="J239" s="237">
        <v>0</v>
      </c>
      <c r="K239" s="238"/>
      <c r="L239" s="110">
        <f t="shared" si="31"/>
        <v>0</v>
      </c>
      <c r="M239" s="121"/>
      <c r="N239" s="60"/>
      <c r="O239" s="110">
        <f t="shared" si="32"/>
        <v>0</v>
      </c>
      <c r="P239" s="213"/>
    </row>
    <row r="240" spans="1:16" hidden="1" x14ac:dyDescent="0.25">
      <c r="A240" s="36">
        <v>6253</v>
      </c>
      <c r="B240" s="57" t="s">
        <v>236</v>
      </c>
      <c r="C240" s="137">
        <f t="shared" si="25"/>
        <v>0</v>
      </c>
      <c r="D240" s="237">
        <v>0</v>
      </c>
      <c r="E240" s="60"/>
      <c r="F240" s="145">
        <f t="shared" si="29"/>
        <v>0</v>
      </c>
      <c r="G240" s="237"/>
      <c r="H240" s="238"/>
      <c r="I240" s="110">
        <f t="shared" si="30"/>
        <v>0</v>
      </c>
      <c r="J240" s="237">
        <v>0</v>
      </c>
      <c r="K240" s="238"/>
      <c r="L240" s="110">
        <f t="shared" si="31"/>
        <v>0</v>
      </c>
      <c r="M240" s="121"/>
      <c r="N240" s="60"/>
      <c r="O240" s="110">
        <f t="shared" si="32"/>
        <v>0</v>
      </c>
      <c r="P240" s="213"/>
    </row>
    <row r="241" spans="1:16" ht="24" hidden="1" x14ac:dyDescent="0.25">
      <c r="A241" s="36">
        <v>6254</v>
      </c>
      <c r="B241" s="57" t="s">
        <v>237</v>
      </c>
      <c r="C241" s="137">
        <f t="shared" si="25"/>
        <v>0</v>
      </c>
      <c r="D241" s="237">
        <v>0</v>
      </c>
      <c r="E241" s="60"/>
      <c r="F241" s="145">
        <f t="shared" si="29"/>
        <v>0</v>
      </c>
      <c r="G241" s="237"/>
      <c r="H241" s="238"/>
      <c r="I241" s="110">
        <f t="shared" si="30"/>
        <v>0</v>
      </c>
      <c r="J241" s="237">
        <v>0</v>
      </c>
      <c r="K241" s="238"/>
      <c r="L241" s="110">
        <f t="shared" si="31"/>
        <v>0</v>
      </c>
      <c r="M241" s="121"/>
      <c r="N241" s="60"/>
      <c r="O241" s="110">
        <f t="shared" si="32"/>
        <v>0</v>
      </c>
      <c r="P241" s="213"/>
    </row>
    <row r="242" spans="1:16" ht="24" hidden="1" x14ac:dyDescent="0.25">
      <c r="A242" s="36">
        <v>6255</v>
      </c>
      <c r="B242" s="57" t="s">
        <v>238</v>
      </c>
      <c r="C242" s="137">
        <f t="shared" si="25"/>
        <v>0</v>
      </c>
      <c r="D242" s="237">
        <v>0</v>
      </c>
      <c r="E242" s="60"/>
      <c r="F242" s="145">
        <f t="shared" si="29"/>
        <v>0</v>
      </c>
      <c r="G242" s="237"/>
      <c r="H242" s="238"/>
      <c r="I242" s="110">
        <f t="shared" si="30"/>
        <v>0</v>
      </c>
      <c r="J242" s="237">
        <v>0</v>
      </c>
      <c r="K242" s="238"/>
      <c r="L242" s="110">
        <f t="shared" si="31"/>
        <v>0</v>
      </c>
      <c r="M242" s="121"/>
      <c r="N242" s="60"/>
      <c r="O242" s="110">
        <f t="shared" si="32"/>
        <v>0</v>
      </c>
      <c r="P242" s="213"/>
    </row>
    <row r="243" spans="1:16" hidden="1" x14ac:dyDescent="0.25">
      <c r="A243" s="36">
        <v>6259</v>
      </c>
      <c r="B243" s="57" t="s">
        <v>239</v>
      </c>
      <c r="C243" s="137">
        <f t="shared" si="25"/>
        <v>0</v>
      </c>
      <c r="D243" s="237">
        <v>0</v>
      </c>
      <c r="E243" s="60"/>
      <c r="F243" s="145">
        <f t="shared" si="29"/>
        <v>0</v>
      </c>
      <c r="G243" s="237"/>
      <c r="H243" s="238"/>
      <c r="I243" s="110">
        <f t="shared" si="30"/>
        <v>0</v>
      </c>
      <c r="J243" s="237">
        <v>0</v>
      </c>
      <c r="K243" s="238"/>
      <c r="L243" s="110">
        <f t="shared" si="31"/>
        <v>0</v>
      </c>
      <c r="M243" s="121"/>
      <c r="N243" s="60"/>
      <c r="O243" s="110">
        <f t="shared" si="32"/>
        <v>0</v>
      </c>
      <c r="P243" s="213"/>
    </row>
    <row r="244" spans="1:16" ht="24" hidden="1" x14ac:dyDescent="0.25">
      <c r="A244" s="108">
        <v>6260</v>
      </c>
      <c r="B244" s="57" t="s">
        <v>240</v>
      </c>
      <c r="C244" s="137">
        <f t="shared" si="25"/>
        <v>0</v>
      </c>
      <c r="D244" s="237">
        <v>0</v>
      </c>
      <c r="E244" s="60"/>
      <c r="F244" s="145">
        <f t="shared" ref="F244:F296" si="36">D244+E244</f>
        <v>0</v>
      </c>
      <c r="G244" s="237"/>
      <c r="H244" s="238"/>
      <c r="I244" s="110">
        <f t="shared" ref="I244:I296" si="37">G244+H244</f>
        <v>0</v>
      </c>
      <c r="J244" s="237">
        <v>0</v>
      </c>
      <c r="K244" s="238"/>
      <c r="L244" s="110">
        <f t="shared" ref="L244:L296" si="38">J244+K244</f>
        <v>0</v>
      </c>
      <c r="M244" s="121"/>
      <c r="N244" s="60"/>
      <c r="O244" s="110">
        <f t="shared" ref="O244:O273" si="39">M244+N244</f>
        <v>0</v>
      </c>
      <c r="P244" s="213"/>
    </row>
    <row r="245" spans="1:16" hidden="1" x14ac:dyDescent="0.25">
      <c r="A245" s="108">
        <v>6270</v>
      </c>
      <c r="B245" s="57" t="s">
        <v>241</v>
      </c>
      <c r="C245" s="137">
        <f t="shared" si="25"/>
        <v>0</v>
      </c>
      <c r="D245" s="237">
        <v>0</v>
      </c>
      <c r="E245" s="60"/>
      <c r="F245" s="145">
        <f t="shared" si="36"/>
        <v>0</v>
      </c>
      <c r="G245" s="237"/>
      <c r="H245" s="238"/>
      <c r="I245" s="110">
        <f t="shared" si="37"/>
        <v>0</v>
      </c>
      <c r="J245" s="237">
        <v>0</v>
      </c>
      <c r="K245" s="238"/>
      <c r="L245" s="110">
        <f t="shared" si="38"/>
        <v>0</v>
      </c>
      <c r="M245" s="121"/>
      <c r="N245" s="60"/>
      <c r="O245" s="110">
        <f t="shared" si="39"/>
        <v>0</v>
      </c>
      <c r="P245" s="213"/>
    </row>
    <row r="246" spans="1:16" ht="24" hidden="1" x14ac:dyDescent="0.25">
      <c r="A246" s="164">
        <v>6290</v>
      </c>
      <c r="B246" s="52" t="s">
        <v>242</v>
      </c>
      <c r="C246" s="137">
        <f t="shared" si="25"/>
        <v>0</v>
      </c>
      <c r="D246" s="291">
        <f>SUM(D247:D250)</f>
        <v>0</v>
      </c>
      <c r="E246" s="113">
        <f>SUM(E247:E250)</f>
        <v>0</v>
      </c>
      <c r="F246" s="287">
        <f t="shared" si="36"/>
        <v>0</v>
      </c>
      <c r="G246" s="291">
        <f>SUM(G247:G250)</f>
        <v>0</v>
      </c>
      <c r="H246" s="292">
        <f t="shared" ref="H246" si="40">SUM(H247:H250)</f>
        <v>0</v>
      </c>
      <c r="I246" s="114">
        <f t="shared" si="37"/>
        <v>0</v>
      </c>
      <c r="J246" s="291">
        <f>SUM(J247:J250)</f>
        <v>0</v>
      </c>
      <c r="K246" s="292">
        <f t="shared" ref="K246" si="41">SUM(K247:K250)</f>
        <v>0</v>
      </c>
      <c r="L246" s="114">
        <f t="shared" si="38"/>
        <v>0</v>
      </c>
      <c r="M246" s="138">
        <f t="shared" ref="M246:N246" si="42">SUM(M247:M250)</f>
        <v>0</v>
      </c>
      <c r="N246" s="299">
        <f t="shared" si="42"/>
        <v>0</v>
      </c>
      <c r="O246" s="300">
        <f t="shared" si="39"/>
        <v>0</v>
      </c>
      <c r="P246" s="301"/>
    </row>
    <row r="247" spans="1:16" hidden="1" x14ac:dyDescent="0.25">
      <c r="A247" s="36">
        <v>6291</v>
      </c>
      <c r="B247" s="57" t="s">
        <v>243</v>
      </c>
      <c r="C247" s="137">
        <f t="shared" si="25"/>
        <v>0</v>
      </c>
      <c r="D247" s="237">
        <v>0</v>
      </c>
      <c r="E247" s="60"/>
      <c r="F247" s="145">
        <f t="shared" si="36"/>
        <v>0</v>
      </c>
      <c r="G247" s="237"/>
      <c r="H247" s="238"/>
      <c r="I247" s="110">
        <f t="shared" si="37"/>
        <v>0</v>
      </c>
      <c r="J247" s="237">
        <v>0</v>
      </c>
      <c r="K247" s="238"/>
      <c r="L247" s="110">
        <f t="shared" si="38"/>
        <v>0</v>
      </c>
      <c r="M247" s="121"/>
      <c r="N247" s="60"/>
      <c r="O247" s="110">
        <f t="shared" si="39"/>
        <v>0</v>
      </c>
      <c r="P247" s="213"/>
    </row>
    <row r="248" spans="1:16" hidden="1" x14ac:dyDescent="0.25">
      <c r="A248" s="36">
        <v>6292</v>
      </c>
      <c r="B248" s="57" t="s">
        <v>244</v>
      </c>
      <c r="C248" s="137">
        <f t="shared" si="25"/>
        <v>0</v>
      </c>
      <c r="D248" s="237">
        <v>0</v>
      </c>
      <c r="E248" s="60"/>
      <c r="F248" s="145">
        <f t="shared" si="36"/>
        <v>0</v>
      </c>
      <c r="G248" s="237"/>
      <c r="H248" s="238"/>
      <c r="I248" s="110">
        <f t="shared" si="37"/>
        <v>0</v>
      </c>
      <c r="J248" s="237">
        <v>0</v>
      </c>
      <c r="K248" s="238"/>
      <c r="L248" s="110">
        <f t="shared" si="38"/>
        <v>0</v>
      </c>
      <c r="M248" s="121"/>
      <c r="N248" s="60"/>
      <c r="O248" s="110">
        <f t="shared" si="39"/>
        <v>0</v>
      </c>
      <c r="P248" s="213"/>
    </row>
    <row r="249" spans="1:16" ht="72" hidden="1" x14ac:dyDescent="0.25">
      <c r="A249" s="36">
        <v>6296</v>
      </c>
      <c r="B249" s="57" t="s">
        <v>245</v>
      </c>
      <c r="C249" s="137">
        <f t="shared" si="25"/>
        <v>0</v>
      </c>
      <c r="D249" s="237">
        <v>0</v>
      </c>
      <c r="E249" s="60"/>
      <c r="F249" s="145">
        <f t="shared" si="36"/>
        <v>0</v>
      </c>
      <c r="G249" s="237"/>
      <c r="H249" s="238"/>
      <c r="I249" s="110">
        <f t="shared" si="37"/>
        <v>0</v>
      </c>
      <c r="J249" s="237">
        <v>0</v>
      </c>
      <c r="K249" s="238"/>
      <c r="L249" s="110">
        <f t="shared" si="38"/>
        <v>0</v>
      </c>
      <c r="M249" s="121"/>
      <c r="N249" s="60"/>
      <c r="O249" s="110">
        <f t="shared" si="39"/>
        <v>0</v>
      </c>
      <c r="P249" s="213"/>
    </row>
    <row r="250" spans="1:16" ht="36" hidden="1" x14ac:dyDescent="0.25">
      <c r="A250" s="36">
        <v>6299</v>
      </c>
      <c r="B250" s="57" t="s">
        <v>246</v>
      </c>
      <c r="C250" s="137">
        <f t="shared" si="25"/>
        <v>0</v>
      </c>
      <c r="D250" s="237">
        <v>0</v>
      </c>
      <c r="E250" s="60"/>
      <c r="F250" s="145">
        <f t="shared" si="36"/>
        <v>0</v>
      </c>
      <c r="G250" s="237"/>
      <c r="H250" s="238"/>
      <c r="I250" s="110">
        <f t="shared" si="37"/>
        <v>0</v>
      </c>
      <c r="J250" s="237">
        <v>0</v>
      </c>
      <c r="K250" s="238"/>
      <c r="L250" s="110">
        <f t="shared" si="38"/>
        <v>0</v>
      </c>
      <c r="M250" s="121"/>
      <c r="N250" s="60"/>
      <c r="O250" s="110">
        <f t="shared" si="39"/>
        <v>0</v>
      </c>
      <c r="P250" s="213"/>
    </row>
    <row r="251" spans="1:16" hidden="1" x14ac:dyDescent="0.25">
      <c r="A251" s="44">
        <v>6300</v>
      </c>
      <c r="B251" s="103" t="s">
        <v>247</v>
      </c>
      <c r="C251" s="45">
        <f t="shared" si="25"/>
        <v>0</v>
      </c>
      <c r="D251" s="227">
        <f>SUM(D252,D256,D257)</f>
        <v>0</v>
      </c>
      <c r="E251" s="50">
        <f>SUM(E252,E256,E257)</f>
        <v>0</v>
      </c>
      <c r="F251" s="283">
        <f t="shared" si="36"/>
        <v>0</v>
      </c>
      <c r="G251" s="227">
        <f>SUM(G252,G256,G257)</f>
        <v>0</v>
      </c>
      <c r="H251" s="104">
        <f t="shared" ref="H251" si="43">SUM(H252,H256,H257)</f>
        <v>0</v>
      </c>
      <c r="I251" s="112">
        <f t="shared" si="37"/>
        <v>0</v>
      </c>
      <c r="J251" s="227">
        <f>SUM(J252,J256,J257)</f>
        <v>0</v>
      </c>
      <c r="K251" s="104">
        <f t="shared" ref="K251" si="44">SUM(K252,K256,K257)</f>
        <v>0</v>
      </c>
      <c r="L251" s="112">
        <f t="shared" si="38"/>
        <v>0</v>
      </c>
      <c r="M251" s="173">
        <f t="shared" ref="M251:N251" si="45">SUM(M252,M256,M257)</f>
        <v>0</v>
      </c>
      <c r="N251" s="158">
        <f t="shared" si="45"/>
        <v>0</v>
      </c>
      <c r="O251" s="159">
        <f t="shared" si="39"/>
        <v>0</v>
      </c>
      <c r="P251" s="294"/>
    </row>
    <row r="252" spans="1:16" ht="24" hidden="1" x14ac:dyDescent="0.25">
      <c r="A252" s="164">
        <v>6320</v>
      </c>
      <c r="B252" s="52" t="s">
        <v>248</v>
      </c>
      <c r="C252" s="138">
        <f t="shared" si="25"/>
        <v>0</v>
      </c>
      <c r="D252" s="291">
        <f>SUM(D253:D255)</f>
        <v>0</v>
      </c>
      <c r="E252" s="113">
        <f>SUM(E253:E255)</f>
        <v>0</v>
      </c>
      <c r="F252" s="287">
        <f t="shared" si="36"/>
        <v>0</v>
      </c>
      <c r="G252" s="291">
        <f>SUM(G253:G255)</f>
        <v>0</v>
      </c>
      <c r="H252" s="292">
        <f t="shared" ref="H252" si="46">SUM(H253:H255)</f>
        <v>0</v>
      </c>
      <c r="I252" s="114">
        <f t="shared" si="37"/>
        <v>0</v>
      </c>
      <c r="J252" s="291">
        <f>SUM(J253:J255)</f>
        <v>0</v>
      </c>
      <c r="K252" s="292">
        <f t="shared" ref="K252" si="47">SUM(K253:K255)</f>
        <v>0</v>
      </c>
      <c r="L252" s="114">
        <f t="shared" si="38"/>
        <v>0</v>
      </c>
      <c r="M252" s="135">
        <f t="shared" ref="M252:N252" si="48">SUM(M253:M255)</f>
        <v>0</v>
      </c>
      <c r="N252" s="113">
        <f t="shared" si="48"/>
        <v>0</v>
      </c>
      <c r="O252" s="114">
        <f t="shared" si="39"/>
        <v>0</v>
      </c>
      <c r="P252" s="208"/>
    </row>
    <row r="253" spans="1:16" hidden="1" x14ac:dyDescent="0.25">
      <c r="A253" s="36">
        <v>6322</v>
      </c>
      <c r="B253" s="57" t="s">
        <v>249</v>
      </c>
      <c r="C253" s="131">
        <f t="shared" si="25"/>
        <v>0</v>
      </c>
      <c r="D253" s="237">
        <v>0</v>
      </c>
      <c r="E253" s="60"/>
      <c r="F253" s="145">
        <f t="shared" si="36"/>
        <v>0</v>
      </c>
      <c r="G253" s="237"/>
      <c r="H253" s="238"/>
      <c r="I253" s="110">
        <f t="shared" si="37"/>
        <v>0</v>
      </c>
      <c r="J253" s="237">
        <v>0</v>
      </c>
      <c r="K253" s="238"/>
      <c r="L253" s="110">
        <f t="shared" si="38"/>
        <v>0</v>
      </c>
      <c r="M253" s="121"/>
      <c r="N253" s="60"/>
      <c r="O253" s="110">
        <f t="shared" si="39"/>
        <v>0</v>
      </c>
      <c r="P253" s="213"/>
    </row>
    <row r="254" spans="1:16" ht="24" hidden="1" x14ac:dyDescent="0.25">
      <c r="A254" s="36">
        <v>6323</v>
      </c>
      <c r="B254" s="57" t="s">
        <v>250</v>
      </c>
      <c r="C254" s="131">
        <f t="shared" si="25"/>
        <v>0</v>
      </c>
      <c r="D254" s="237">
        <v>0</v>
      </c>
      <c r="E254" s="60"/>
      <c r="F254" s="145">
        <f t="shared" si="36"/>
        <v>0</v>
      </c>
      <c r="G254" s="237"/>
      <c r="H254" s="238"/>
      <c r="I254" s="110">
        <f t="shared" si="37"/>
        <v>0</v>
      </c>
      <c r="J254" s="237">
        <v>0</v>
      </c>
      <c r="K254" s="238"/>
      <c r="L254" s="110">
        <f t="shared" si="38"/>
        <v>0</v>
      </c>
      <c r="M254" s="121"/>
      <c r="N254" s="60"/>
      <c r="O254" s="110">
        <f t="shared" si="39"/>
        <v>0</v>
      </c>
      <c r="P254" s="213"/>
    </row>
    <row r="255" spans="1:16" ht="24" hidden="1" x14ac:dyDescent="0.25">
      <c r="A255" s="32">
        <v>6324</v>
      </c>
      <c r="B255" s="52" t="s">
        <v>308</v>
      </c>
      <c r="C255" s="131">
        <f t="shared" si="25"/>
        <v>0</v>
      </c>
      <c r="D255" s="231">
        <v>0</v>
      </c>
      <c r="E255" s="55"/>
      <c r="F255" s="287">
        <f t="shared" si="36"/>
        <v>0</v>
      </c>
      <c r="G255" s="231"/>
      <c r="H255" s="232"/>
      <c r="I255" s="114">
        <f t="shared" si="37"/>
        <v>0</v>
      </c>
      <c r="J255" s="231">
        <v>0</v>
      </c>
      <c r="K255" s="232"/>
      <c r="L255" s="114">
        <f t="shared" si="38"/>
        <v>0</v>
      </c>
      <c r="M255" s="179"/>
      <c r="N255" s="55"/>
      <c r="O255" s="114">
        <f t="shared" si="39"/>
        <v>0</v>
      </c>
      <c r="P255" s="208"/>
    </row>
    <row r="256" spans="1:16" ht="24" hidden="1" x14ac:dyDescent="0.25">
      <c r="A256" s="141">
        <v>6330</v>
      </c>
      <c r="B256" s="142" t="s">
        <v>251</v>
      </c>
      <c r="C256" s="131">
        <f t="shared" ref="C256:C283" si="49">F256+I256+L256+O256</f>
        <v>0</v>
      </c>
      <c r="D256" s="302">
        <v>0</v>
      </c>
      <c r="E256" s="123"/>
      <c r="F256" s="139">
        <f t="shared" si="36"/>
        <v>0</v>
      </c>
      <c r="G256" s="302"/>
      <c r="H256" s="303"/>
      <c r="I256" s="300">
        <f t="shared" si="37"/>
        <v>0</v>
      </c>
      <c r="J256" s="302">
        <v>0</v>
      </c>
      <c r="K256" s="303"/>
      <c r="L256" s="300">
        <f t="shared" si="38"/>
        <v>0</v>
      </c>
      <c r="M256" s="124"/>
      <c r="N256" s="123"/>
      <c r="O256" s="300">
        <f t="shared" si="39"/>
        <v>0</v>
      </c>
      <c r="P256" s="301"/>
    </row>
    <row r="257" spans="1:16" hidden="1" x14ac:dyDescent="0.25">
      <c r="A257" s="108">
        <v>6360</v>
      </c>
      <c r="B257" s="57" t="s">
        <v>252</v>
      </c>
      <c r="C257" s="131">
        <f t="shared" si="49"/>
        <v>0</v>
      </c>
      <c r="D257" s="237">
        <v>0</v>
      </c>
      <c r="E257" s="60"/>
      <c r="F257" s="145">
        <f t="shared" si="36"/>
        <v>0</v>
      </c>
      <c r="G257" s="237"/>
      <c r="H257" s="238"/>
      <c r="I257" s="110">
        <f t="shared" si="37"/>
        <v>0</v>
      </c>
      <c r="J257" s="237">
        <v>0</v>
      </c>
      <c r="K257" s="238"/>
      <c r="L257" s="110">
        <f t="shared" si="38"/>
        <v>0</v>
      </c>
      <c r="M257" s="121"/>
      <c r="N257" s="60"/>
      <c r="O257" s="110">
        <f t="shared" si="39"/>
        <v>0</v>
      </c>
      <c r="P257" s="213"/>
    </row>
    <row r="258" spans="1:16" ht="36" hidden="1" x14ac:dyDescent="0.25">
      <c r="A258" s="44">
        <v>6400</v>
      </c>
      <c r="B258" s="103" t="s">
        <v>253</v>
      </c>
      <c r="C258" s="45">
        <f t="shared" si="49"/>
        <v>0</v>
      </c>
      <c r="D258" s="227">
        <f>SUM(D259,D263)</f>
        <v>0</v>
      </c>
      <c r="E258" s="412">
        <f>SUM(E259,E263)</f>
        <v>0</v>
      </c>
      <c r="F258" s="375">
        <f t="shared" si="36"/>
        <v>0</v>
      </c>
      <c r="G258" s="227">
        <f>SUM(G259,G263)</f>
        <v>0</v>
      </c>
      <c r="H258" s="104">
        <f t="shared" ref="H258" si="50">SUM(H259,H263)</f>
        <v>0</v>
      </c>
      <c r="I258" s="112">
        <f t="shared" si="37"/>
        <v>0</v>
      </c>
      <c r="J258" s="227">
        <f>SUM(J259,J263)</f>
        <v>0</v>
      </c>
      <c r="K258" s="104">
        <f t="shared" ref="K258" si="51">SUM(K259,K263)</f>
        <v>0</v>
      </c>
      <c r="L258" s="112">
        <f t="shared" si="38"/>
        <v>0</v>
      </c>
      <c r="M258" s="173">
        <f t="shared" ref="M258:N258" si="52">SUM(M259,M263)</f>
        <v>0</v>
      </c>
      <c r="N258" s="158">
        <f t="shared" si="52"/>
        <v>0</v>
      </c>
      <c r="O258" s="159">
        <f t="shared" si="39"/>
        <v>0</v>
      </c>
      <c r="P258" s="294"/>
    </row>
    <row r="259" spans="1:16" ht="24" hidden="1" x14ac:dyDescent="0.25">
      <c r="A259" s="164">
        <v>6410</v>
      </c>
      <c r="B259" s="52" t="s">
        <v>254</v>
      </c>
      <c r="C259" s="135">
        <f t="shared" si="49"/>
        <v>0</v>
      </c>
      <c r="D259" s="291">
        <f>SUM(D260:D262)</f>
        <v>0</v>
      </c>
      <c r="E259" s="113">
        <f>SUM(E260:E262)</f>
        <v>0</v>
      </c>
      <c r="F259" s="287">
        <f t="shared" si="36"/>
        <v>0</v>
      </c>
      <c r="G259" s="291">
        <f>SUM(G260:G262)</f>
        <v>0</v>
      </c>
      <c r="H259" s="292">
        <f t="shared" ref="H259" si="53">SUM(H260:H262)</f>
        <v>0</v>
      </c>
      <c r="I259" s="114">
        <f t="shared" si="37"/>
        <v>0</v>
      </c>
      <c r="J259" s="291">
        <f>SUM(J260:J262)</f>
        <v>0</v>
      </c>
      <c r="K259" s="292">
        <f t="shared" ref="K259" si="54">SUM(K260:K262)</f>
        <v>0</v>
      </c>
      <c r="L259" s="114">
        <f t="shared" si="38"/>
        <v>0</v>
      </c>
      <c r="M259" s="168">
        <f t="shared" ref="M259:N259" si="55">SUM(M260:M262)</f>
        <v>0</v>
      </c>
      <c r="N259" s="298">
        <f t="shared" si="55"/>
        <v>0</v>
      </c>
      <c r="O259" s="244">
        <f t="shared" si="39"/>
        <v>0</v>
      </c>
      <c r="P259" s="246"/>
    </row>
    <row r="260" spans="1:16" hidden="1" x14ac:dyDescent="0.25">
      <c r="A260" s="36">
        <v>6411</v>
      </c>
      <c r="B260" s="144" t="s">
        <v>255</v>
      </c>
      <c r="C260" s="137">
        <f t="shared" si="49"/>
        <v>0</v>
      </c>
      <c r="D260" s="237">
        <v>0</v>
      </c>
      <c r="E260" s="60"/>
      <c r="F260" s="145">
        <f t="shared" si="36"/>
        <v>0</v>
      </c>
      <c r="G260" s="237"/>
      <c r="H260" s="238"/>
      <c r="I260" s="110">
        <f t="shared" si="37"/>
        <v>0</v>
      </c>
      <c r="J260" s="237">
        <v>0</v>
      </c>
      <c r="K260" s="238"/>
      <c r="L260" s="110">
        <f t="shared" si="38"/>
        <v>0</v>
      </c>
      <c r="M260" s="121"/>
      <c r="N260" s="60"/>
      <c r="O260" s="110">
        <f t="shared" si="39"/>
        <v>0</v>
      </c>
      <c r="P260" s="213"/>
    </row>
    <row r="261" spans="1:16" ht="36" hidden="1" x14ac:dyDescent="0.25">
      <c r="A261" s="36">
        <v>6412</v>
      </c>
      <c r="B261" s="57" t="s">
        <v>256</v>
      </c>
      <c r="C261" s="137">
        <f t="shared" si="49"/>
        <v>0</v>
      </c>
      <c r="D261" s="237">
        <v>0</v>
      </c>
      <c r="E261" s="60"/>
      <c r="F261" s="145">
        <f t="shared" si="36"/>
        <v>0</v>
      </c>
      <c r="G261" s="237"/>
      <c r="H261" s="238"/>
      <c r="I261" s="110">
        <f t="shared" si="37"/>
        <v>0</v>
      </c>
      <c r="J261" s="237">
        <v>0</v>
      </c>
      <c r="K261" s="238"/>
      <c r="L261" s="110">
        <f t="shared" si="38"/>
        <v>0</v>
      </c>
      <c r="M261" s="121"/>
      <c r="N261" s="60"/>
      <c r="O261" s="110">
        <f t="shared" si="39"/>
        <v>0</v>
      </c>
      <c r="P261" s="213"/>
    </row>
    <row r="262" spans="1:16" ht="36" hidden="1" x14ac:dyDescent="0.25">
      <c r="A262" s="36">
        <v>6419</v>
      </c>
      <c r="B262" s="57" t="s">
        <v>257</v>
      </c>
      <c r="C262" s="137">
        <f t="shared" si="49"/>
        <v>0</v>
      </c>
      <c r="D262" s="237">
        <v>0</v>
      </c>
      <c r="E262" s="60"/>
      <c r="F262" s="145">
        <f t="shared" si="36"/>
        <v>0</v>
      </c>
      <c r="G262" s="237"/>
      <c r="H262" s="238"/>
      <c r="I262" s="110">
        <f t="shared" si="37"/>
        <v>0</v>
      </c>
      <c r="J262" s="237">
        <v>0</v>
      </c>
      <c r="K262" s="238"/>
      <c r="L262" s="110">
        <f t="shared" si="38"/>
        <v>0</v>
      </c>
      <c r="M262" s="121"/>
      <c r="N262" s="60"/>
      <c r="O262" s="110">
        <f t="shared" si="39"/>
        <v>0</v>
      </c>
      <c r="P262" s="213"/>
    </row>
    <row r="263" spans="1:16" ht="36" hidden="1" x14ac:dyDescent="0.25">
      <c r="A263" s="108">
        <v>6420</v>
      </c>
      <c r="B263" s="57" t="s">
        <v>258</v>
      </c>
      <c r="C263" s="137">
        <f t="shared" si="49"/>
        <v>0</v>
      </c>
      <c r="D263" s="288">
        <f>SUM(D264:D267)</f>
        <v>0</v>
      </c>
      <c r="E263" s="137">
        <f>SUM(E264:E267)</f>
        <v>0</v>
      </c>
      <c r="F263" s="311">
        <f t="shared" si="36"/>
        <v>0</v>
      </c>
      <c r="G263" s="288">
        <f>SUM(G264:G267)</f>
        <v>0</v>
      </c>
      <c r="H263" s="115">
        <f>SUM(H264:H267)</f>
        <v>0</v>
      </c>
      <c r="I263" s="110">
        <f t="shared" si="37"/>
        <v>0</v>
      </c>
      <c r="J263" s="288">
        <f>SUM(J264:J267)</f>
        <v>0</v>
      </c>
      <c r="K263" s="115">
        <f>SUM(K264:K267)</f>
        <v>0</v>
      </c>
      <c r="L263" s="110">
        <f t="shared" si="38"/>
        <v>0</v>
      </c>
      <c r="M263" s="131">
        <f>SUM(M264:M267)</f>
        <v>0</v>
      </c>
      <c r="N263" s="109">
        <f>SUM(N264:N267)</f>
        <v>0</v>
      </c>
      <c r="O263" s="110">
        <f t="shared" si="39"/>
        <v>0</v>
      </c>
      <c r="P263" s="213"/>
    </row>
    <row r="264" spans="1:16" hidden="1" x14ac:dyDescent="0.25">
      <c r="A264" s="36">
        <v>6421</v>
      </c>
      <c r="B264" s="57" t="s">
        <v>259</v>
      </c>
      <c r="C264" s="137">
        <f t="shared" si="49"/>
        <v>0</v>
      </c>
      <c r="D264" s="237">
        <v>0</v>
      </c>
      <c r="E264" s="60"/>
      <c r="F264" s="145">
        <f t="shared" si="36"/>
        <v>0</v>
      </c>
      <c r="G264" s="237"/>
      <c r="H264" s="238"/>
      <c r="I264" s="110">
        <f t="shared" si="37"/>
        <v>0</v>
      </c>
      <c r="J264" s="237">
        <v>0</v>
      </c>
      <c r="K264" s="238"/>
      <c r="L264" s="110">
        <f t="shared" si="38"/>
        <v>0</v>
      </c>
      <c r="M264" s="121"/>
      <c r="N264" s="60"/>
      <c r="O264" s="110">
        <f t="shared" si="39"/>
        <v>0</v>
      </c>
      <c r="P264" s="213"/>
    </row>
    <row r="265" spans="1:16" hidden="1" x14ac:dyDescent="0.25">
      <c r="A265" s="36">
        <v>6422</v>
      </c>
      <c r="B265" s="57" t="s">
        <v>260</v>
      </c>
      <c r="C265" s="137">
        <f t="shared" si="49"/>
        <v>0</v>
      </c>
      <c r="D265" s="237">
        <v>0</v>
      </c>
      <c r="E265" s="415"/>
      <c r="F265" s="311">
        <f t="shared" si="36"/>
        <v>0</v>
      </c>
      <c r="G265" s="237"/>
      <c r="H265" s="238"/>
      <c r="I265" s="110">
        <f t="shared" si="37"/>
        <v>0</v>
      </c>
      <c r="J265" s="237">
        <v>0</v>
      </c>
      <c r="K265" s="238"/>
      <c r="L265" s="110">
        <f t="shared" si="38"/>
        <v>0</v>
      </c>
      <c r="M265" s="121"/>
      <c r="N265" s="60"/>
      <c r="O265" s="110">
        <f t="shared" si="39"/>
        <v>0</v>
      </c>
      <c r="P265" s="213"/>
    </row>
    <row r="266" spans="1:16" ht="24" hidden="1" x14ac:dyDescent="0.25">
      <c r="A266" s="36">
        <v>6423</v>
      </c>
      <c r="B266" s="57" t="s">
        <v>261</v>
      </c>
      <c r="C266" s="137">
        <f t="shared" si="49"/>
        <v>0</v>
      </c>
      <c r="D266" s="237">
        <v>0</v>
      </c>
      <c r="E266" s="60"/>
      <c r="F266" s="145">
        <f t="shared" si="36"/>
        <v>0</v>
      </c>
      <c r="G266" s="237"/>
      <c r="H266" s="238"/>
      <c r="I266" s="110">
        <f t="shared" si="37"/>
        <v>0</v>
      </c>
      <c r="J266" s="237">
        <v>0</v>
      </c>
      <c r="K266" s="238"/>
      <c r="L266" s="110">
        <f t="shared" si="38"/>
        <v>0</v>
      </c>
      <c r="M266" s="121"/>
      <c r="N266" s="60"/>
      <c r="O266" s="110">
        <f t="shared" si="39"/>
        <v>0</v>
      </c>
      <c r="P266" s="213"/>
    </row>
    <row r="267" spans="1:16" ht="36" hidden="1" x14ac:dyDescent="0.25">
      <c r="A267" s="36">
        <v>6424</v>
      </c>
      <c r="B267" s="57" t="s">
        <v>262</v>
      </c>
      <c r="C267" s="137">
        <f t="shared" si="49"/>
        <v>0</v>
      </c>
      <c r="D267" s="237">
        <v>0</v>
      </c>
      <c r="E267" s="60"/>
      <c r="F267" s="145">
        <f t="shared" si="36"/>
        <v>0</v>
      </c>
      <c r="G267" s="237"/>
      <c r="H267" s="238"/>
      <c r="I267" s="110">
        <f t="shared" si="37"/>
        <v>0</v>
      </c>
      <c r="J267" s="237">
        <v>0</v>
      </c>
      <c r="K267" s="238"/>
      <c r="L267" s="110">
        <f t="shared" si="38"/>
        <v>0</v>
      </c>
      <c r="M267" s="121"/>
      <c r="N267" s="60"/>
      <c r="O267" s="110">
        <f t="shared" si="39"/>
        <v>0</v>
      </c>
      <c r="P267" s="213"/>
    </row>
    <row r="268" spans="1:16" ht="36" hidden="1" x14ac:dyDescent="0.25">
      <c r="A268" s="147">
        <v>7000</v>
      </c>
      <c r="B268" s="147" t="s">
        <v>263</v>
      </c>
      <c r="C268" s="149">
        <f t="shared" si="49"/>
        <v>0</v>
      </c>
      <c r="D268" s="312">
        <f>SUM(D269,D279)</f>
        <v>0</v>
      </c>
      <c r="E268" s="148">
        <f>SUM(E269,E279)</f>
        <v>0</v>
      </c>
      <c r="F268" s="313">
        <f t="shared" si="36"/>
        <v>0</v>
      </c>
      <c r="G268" s="312">
        <f>SUM(G269,G279)</f>
        <v>0</v>
      </c>
      <c r="H268" s="314">
        <f>SUM(H269,H279)</f>
        <v>0</v>
      </c>
      <c r="I268" s="315">
        <f t="shared" si="37"/>
        <v>0</v>
      </c>
      <c r="J268" s="312">
        <f>SUM(J269,J279)</f>
        <v>0</v>
      </c>
      <c r="K268" s="314">
        <f>SUM(K269,K279)</f>
        <v>0</v>
      </c>
      <c r="L268" s="315">
        <f t="shared" si="38"/>
        <v>0</v>
      </c>
      <c r="M268" s="316">
        <f>SUM(M269,M279)</f>
        <v>0</v>
      </c>
      <c r="N268" s="317">
        <f>SUM(N269,N279)</f>
        <v>0</v>
      </c>
      <c r="O268" s="318">
        <f t="shared" si="39"/>
        <v>0</v>
      </c>
      <c r="P268" s="367"/>
    </row>
    <row r="269" spans="1:16" ht="24" hidden="1" x14ac:dyDescent="0.25">
      <c r="A269" s="44">
        <v>7200</v>
      </c>
      <c r="B269" s="103" t="s">
        <v>264</v>
      </c>
      <c r="C269" s="45">
        <f t="shared" si="49"/>
        <v>0</v>
      </c>
      <c r="D269" s="227">
        <f>SUM(D270,D271,D274,D275,D278)</f>
        <v>0</v>
      </c>
      <c r="E269" s="50">
        <f>SUM(E270,E271,E274,E275,E278)</f>
        <v>0</v>
      </c>
      <c r="F269" s="283">
        <f t="shared" si="36"/>
        <v>0</v>
      </c>
      <c r="G269" s="227">
        <f>SUM(G270,G271,G274,G275,G278)</f>
        <v>0</v>
      </c>
      <c r="H269" s="104">
        <f>SUM(H270,H271,H274,H275,H278)</f>
        <v>0</v>
      </c>
      <c r="I269" s="112">
        <f t="shared" si="37"/>
        <v>0</v>
      </c>
      <c r="J269" s="227">
        <f>SUM(J270,J271,J274,J275,J278)</f>
        <v>0</v>
      </c>
      <c r="K269" s="104">
        <f>SUM(K270,K271,K274,K275,K278)</f>
        <v>0</v>
      </c>
      <c r="L269" s="112">
        <f t="shared" si="38"/>
        <v>0</v>
      </c>
      <c r="M269" s="134">
        <f>SUM(M270,M271,M274,M275,M278)</f>
        <v>0</v>
      </c>
      <c r="N269" s="126">
        <f>SUM(N270,N271,N274,N275,N278)</f>
        <v>0</v>
      </c>
      <c r="O269" s="284">
        <f t="shared" si="39"/>
        <v>0</v>
      </c>
      <c r="P269" s="285"/>
    </row>
    <row r="270" spans="1:16" ht="24" hidden="1" x14ac:dyDescent="0.25">
      <c r="A270" s="164">
        <v>7210</v>
      </c>
      <c r="B270" s="52" t="s">
        <v>265</v>
      </c>
      <c r="C270" s="53">
        <f t="shared" si="49"/>
        <v>0</v>
      </c>
      <c r="D270" s="231">
        <v>0</v>
      </c>
      <c r="E270" s="55"/>
      <c r="F270" s="287">
        <f t="shared" si="36"/>
        <v>0</v>
      </c>
      <c r="G270" s="231"/>
      <c r="H270" s="232"/>
      <c r="I270" s="114">
        <f t="shared" si="37"/>
        <v>0</v>
      </c>
      <c r="J270" s="231">
        <v>0</v>
      </c>
      <c r="K270" s="232"/>
      <c r="L270" s="114">
        <f t="shared" si="38"/>
        <v>0</v>
      </c>
      <c r="M270" s="179"/>
      <c r="N270" s="55"/>
      <c r="O270" s="114">
        <f t="shared" si="39"/>
        <v>0</v>
      </c>
      <c r="P270" s="208"/>
    </row>
    <row r="271" spans="1:16" s="146" customFormat="1" ht="36" hidden="1" x14ac:dyDescent="0.25">
      <c r="A271" s="108">
        <v>7220</v>
      </c>
      <c r="B271" s="57" t="s">
        <v>266</v>
      </c>
      <c r="C271" s="58">
        <f t="shared" si="49"/>
        <v>0</v>
      </c>
      <c r="D271" s="288">
        <f>SUM(D272:D273)</f>
        <v>0</v>
      </c>
      <c r="E271" s="109">
        <f>SUM(E272:E273)</f>
        <v>0</v>
      </c>
      <c r="F271" s="145">
        <f t="shared" si="36"/>
        <v>0</v>
      </c>
      <c r="G271" s="288">
        <f>SUM(G272:G273)</f>
        <v>0</v>
      </c>
      <c r="H271" s="115">
        <f>SUM(H272:H273)</f>
        <v>0</v>
      </c>
      <c r="I271" s="110">
        <f t="shared" si="37"/>
        <v>0</v>
      </c>
      <c r="J271" s="288">
        <f>SUM(J272:J273)</f>
        <v>0</v>
      </c>
      <c r="K271" s="115">
        <f>SUM(K272:K273)</f>
        <v>0</v>
      </c>
      <c r="L271" s="110">
        <f t="shared" si="38"/>
        <v>0</v>
      </c>
      <c r="M271" s="131">
        <f>SUM(M272:M273)</f>
        <v>0</v>
      </c>
      <c r="N271" s="109">
        <f>SUM(N272:N273)</f>
        <v>0</v>
      </c>
      <c r="O271" s="110">
        <f t="shared" si="39"/>
        <v>0</v>
      </c>
      <c r="P271" s="213"/>
    </row>
    <row r="272" spans="1:16" s="146" customFormat="1" ht="36" hidden="1" x14ac:dyDescent="0.25">
      <c r="A272" s="36">
        <v>7221</v>
      </c>
      <c r="B272" s="57" t="s">
        <v>267</v>
      </c>
      <c r="C272" s="58">
        <f t="shared" si="49"/>
        <v>0</v>
      </c>
      <c r="D272" s="237">
        <v>0</v>
      </c>
      <c r="E272" s="60"/>
      <c r="F272" s="145">
        <f t="shared" si="36"/>
        <v>0</v>
      </c>
      <c r="G272" s="237"/>
      <c r="H272" s="238"/>
      <c r="I272" s="110">
        <f t="shared" si="37"/>
        <v>0</v>
      </c>
      <c r="J272" s="237">
        <v>0</v>
      </c>
      <c r="K272" s="238"/>
      <c r="L272" s="110">
        <f t="shared" si="38"/>
        <v>0</v>
      </c>
      <c r="M272" s="121"/>
      <c r="N272" s="60"/>
      <c r="O272" s="110">
        <f t="shared" si="39"/>
        <v>0</v>
      </c>
      <c r="P272" s="213"/>
    </row>
    <row r="273" spans="1:16" s="146" customFormat="1" ht="36" hidden="1" x14ac:dyDescent="0.25">
      <c r="A273" s="36">
        <v>7222</v>
      </c>
      <c r="B273" s="57" t="s">
        <v>268</v>
      </c>
      <c r="C273" s="58">
        <f t="shared" si="49"/>
        <v>0</v>
      </c>
      <c r="D273" s="237">
        <v>0</v>
      </c>
      <c r="E273" s="60"/>
      <c r="F273" s="145">
        <f t="shared" si="36"/>
        <v>0</v>
      </c>
      <c r="G273" s="237"/>
      <c r="H273" s="238"/>
      <c r="I273" s="110">
        <f t="shared" si="37"/>
        <v>0</v>
      </c>
      <c r="J273" s="237">
        <v>0</v>
      </c>
      <c r="K273" s="238"/>
      <c r="L273" s="110">
        <f t="shared" si="38"/>
        <v>0</v>
      </c>
      <c r="M273" s="121"/>
      <c r="N273" s="60"/>
      <c r="O273" s="110">
        <f t="shared" si="39"/>
        <v>0</v>
      </c>
      <c r="P273" s="213"/>
    </row>
    <row r="274" spans="1:16" s="146" customFormat="1" ht="24" hidden="1" x14ac:dyDescent="0.25">
      <c r="A274" s="108">
        <v>7230</v>
      </c>
      <c r="B274" s="57" t="s">
        <v>269</v>
      </c>
      <c r="C274" s="58">
        <f t="shared" si="49"/>
        <v>0</v>
      </c>
      <c r="D274" s="237">
        <v>0</v>
      </c>
      <c r="E274" s="60"/>
      <c r="F274" s="145">
        <f t="shared" si="36"/>
        <v>0</v>
      </c>
      <c r="G274" s="237"/>
      <c r="H274" s="238"/>
      <c r="I274" s="110">
        <f t="shared" si="37"/>
        <v>0</v>
      </c>
      <c r="J274" s="237">
        <v>0</v>
      </c>
      <c r="K274" s="238"/>
      <c r="L274" s="110">
        <f t="shared" si="38"/>
        <v>0</v>
      </c>
      <c r="M274" s="121"/>
      <c r="N274" s="60"/>
      <c r="O274" s="110">
        <f>M274+N274</f>
        <v>0</v>
      </c>
      <c r="P274" s="213"/>
    </row>
    <row r="275" spans="1:16" ht="24" hidden="1" x14ac:dyDescent="0.25">
      <c r="A275" s="108">
        <v>7240</v>
      </c>
      <c r="B275" s="57" t="s">
        <v>270</v>
      </c>
      <c r="C275" s="58">
        <f t="shared" si="49"/>
        <v>0</v>
      </c>
      <c r="D275" s="288">
        <f>SUM(D276:D277)</f>
        <v>0</v>
      </c>
      <c r="E275" s="109">
        <f>SUM(E276:E277)</f>
        <v>0</v>
      </c>
      <c r="F275" s="145">
        <f t="shared" si="36"/>
        <v>0</v>
      </c>
      <c r="G275" s="288">
        <f>SUM(G276:G277)</f>
        <v>0</v>
      </c>
      <c r="H275" s="115">
        <f>SUM(H276:H277)</f>
        <v>0</v>
      </c>
      <c r="I275" s="110">
        <f t="shared" si="37"/>
        <v>0</v>
      </c>
      <c r="J275" s="288">
        <f>SUM(J276:J277)</f>
        <v>0</v>
      </c>
      <c r="K275" s="115">
        <f>SUM(K276:K277)</f>
        <v>0</v>
      </c>
      <c r="L275" s="110">
        <f t="shared" si="38"/>
        <v>0</v>
      </c>
      <c r="M275" s="131">
        <f>SUM(M276:M277)</f>
        <v>0</v>
      </c>
      <c r="N275" s="109">
        <f>SUM(N276:N277)</f>
        <v>0</v>
      </c>
      <c r="O275" s="110">
        <f>SUM(O276:O277)</f>
        <v>0</v>
      </c>
      <c r="P275" s="213"/>
    </row>
    <row r="276" spans="1:16" ht="48" hidden="1" x14ac:dyDescent="0.25">
      <c r="A276" s="36">
        <v>7245</v>
      </c>
      <c r="B276" s="57" t="s">
        <v>271</v>
      </c>
      <c r="C276" s="58">
        <f t="shared" si="49"/>
        <v>0</v>
      </c>
      <c r="D276" s="237">
        <v>0</v>
      </c>
      <c r="E276" s="60"/>
      <c r="F276" s="145">
        <f t="shared" si="36"/>
        <v>0</v>
      </c>
      <c r="G276" s="237"/>
      <c r="H276" s="238"/>
      <c r="I276" s="110">
        <f t="shared" si="37"/>
        <v>0</v>
      </c>
      <c r="J276" s="237">
        <v>0</v>
      </c>
      <c r="K276" s="238"/>
      <c r="L276" s="110">
        <f t="shared" si="38"/>
        <v>0</v>
      </c>
      <c r="M276" s="121"/>
      <c r="N276" s="60"/>
      <c r="O276" s="110">
        <f t="shared" ref="O276:O279" si="56">M276+N276</f>
        <v>0</v>
      </c>
      <c r="P276" s="213"/>
    </row>
    <row r="277" spans="1:16" ht="96" hidden="1" x14ac:dyDescent="0.25">
      <c r="A277" s="36">
        <v>7246</v>
      </c>
      <c r="B277" s="57" t="s">
        <v>272</v>
      </c>
      <c r="C277" s="58">
        <f t="shared" si="49"/>
        <v>0</v>
      </c>
      <c r="D277" s="237">
        <v>0</v>
      </c>
      <c r="E277" s="60"/>
      <c r="F277" s="145">
        <f t="shared" si="36"/>
        <v>0</v>
      </c>
      <c r="G277" s="237"/>
      <c r="H277" s="238"/>
      <c r="I277" s="110">
        <f t="shared" si="37"/>
        <v>0</v>
      </c>
      <c r="J277" s="237">
        <v>0</v>
      </c>
      <c r="K277" s="238"/>
      <c r="L277" s="110">
        <f t="shared" si="38"/>
        <v>0</v>
      </c>
      <c r="M277" s="121"/>
      <c r="N277" s="60"/>
      <c r="O277" s="110">
        <f t="shared" si="56"/>
        <v>0</v>
      </c>
      <c r="P277" s="213"/>
    </row>
    <row r="278" spans="1:16" ht="24" hidden="1" x14ac:dyDescent="0.25">
      <c r="A278" s="108">
        <v>7260</v>
      </c>
      <c r="B278" s="57" t="s">
        <v>273</v>
      </c>
      <c r="C278" s="58">
        <f t="shared" si="49"/>
        <v>0</v>
      </c>
      <c r="D278" s="231">
        <v>0</v>
      </c>
      <c r="E278" s="55"/>
      <c r="F278" s="287">
        <f t="shared" si="36"/>
        <v>0</v>
      </c>
      <c r="G278" s="231"/>
      <c r="H278" s="232"/>
      <c r="I278" s="114">
        <f t="shared" si="37"/>
        <v>0</v>
      </c>
      <c r="J278" s="231">
        <v>0</v>
      </c>
      <c r="K278" s="232"/>
      <c r="L278" s="114">
        <f t="shared" si="38"/>
        <v>0</v>
      </c>
      <c r="M278" s="179"/>
      <c r="N278" s="55"/>
      <c r="O278" s="114">
        <f t="shared" si="56"/>
        <v>0</v>
      </c>
      <c r="P278" s="208"/>
    </row>
    <row r="279" spans="1:16" hidden="1" x14ac:dyDescent="0.25">
      <c r="A279" s="44">
        <v>7700</v>
      </c>
      <c r="B279" s="103" t="s">
        <v>302</v>
      </c>
      <c r="C279" s="157">
        <f t="shared" si="49"/>
        <v>0</v>
      </c>
      <c r="D279" s="319">
        <f>D280</f>
        <v>0</v>
      </c>
      <c r="E279" s="158">
        <f>SUM(E280)</f>
        <v>0</v>
      </c>
      <c r="F279" s="320">
        <f t="shared" si="36"/>
        <v>0</v>
      </c>
      <c r="G279" s="319">
        <f>G280</f>
        <v>0</v>
      </c>
      <c r="H279" s="321">
        <f>SUM(H280)</f>
        <v>0</v>
      </c>
      <c r="I279" s="159">
        <f t="shared" si="37"/>
        <v>0</v>
      </c>
      <c r="J279" s="319">
        <f>J280</f>
        <v>0</v>
      </c>
      <c r="K279" s="321">
        <f>SUM(K280)</f>
        <v>0</v>
      </c>
      <c r="L279" s="159">
        <f t="shared" si="38"/>
        <v>0</v>
      </c>
      <c r="M279" s="173">
        <f>SUM(M280)</f>
        <v>0</v>
      </c>
      <c r="N279" s="158">
        <f>SUM(N280)</f>
        <v>0</v>
      </c>
      <c r="O279" s="159">
        <f t="shared" si="56"/>
        <v>0</v>
      </c>
      <c r="P279" s="294"/>
    </row>
    <row r="280" spans="1:16" hidden="1" x14ac:dyDescent="0.25">
      <c r="A280" s="62">
        <v>7720</v>
      </c>
      <c r="B280" s="63" t="s">
        <v>303</v>
      </c>
      <c r="C280" s="322">
        <f t="shared" si="49"/>
        <v>0</v>
      </c>
      <c r="D280" s="242">
        <v>0</v>
      </c>
      <c r="E280" s="66"/>
      <c r="F280" s="143">
        <f t="shared" si="36"/>
        <v>0</v>
      </c>
      <c r="G280" s="242"/>
      <c r="H280" s="243"/>
      <c r="I280" s="244">
        <f t="shared" si="37"/>
        <v>0</v>
      </c>
      <c r="J280" s="242">
        <v>0</v>
      </c>
      <c r="K280" s="243"/>
      <c r="L280" s="244">
        <f t="shared" si="38"/>
        <v>0</v>
      </c>
      <c r="M280" s="180"/>
      <c r="N280" s="66"/>
      <c r="O280" s="244">
        <f>M280+N280</f>
        <v>0</v>
      </c>
      <c r="P280" s="246"/>
    </row>
    <row r="281" spans="1:16" x14ac:dyDescent="0.25">
      <c r="A281" s="151"/>
      <c r="B281" s="78" t="s">
        <v>274</v>
      </c>
      <c r="C281" s="53">
        <f t="shared" si="49"/>
        <v>2080</v>
      </c>
      <c r="D281" s="127">
        <f>SUM(D282:D283)</f>
        <v>0</v>
      </c>
      <c r="E281" s="413">
        <f>SUM(E282:E283)</f>
        <v>0</v>
      </c>
      <c r="F281" s="380">
        <f t="shared" si="36"/>
        <v>0</v>
      </c>
      <c r="G281" s="127">
        <f>SUM(G282:G283)</f>
        <v>0</v>
      </c>
      <c r="H281" s="172">
        <f>SUM(H282:H283)</f>
        <v>0</v>
      </c>
      <c r="I281" s="107">
        <f t="shared" si="37"/>
        <v>0</v>
      </c>
      <c r="J281" s="127">
        <f>SUM(J282:J283)</f>
        <v>2080</v>
      </c>
      <c r="K281" s="172">
        <f>SUM(K282:K283)</f>
        <v>0</v>
      </c>
      <c r="L281" s="107">
        <f t="shared" si="38"/>
        <v>2080</v>
      </c>
      <c r="M281" s="132">
        <f>SUM(M282:M283)</f>
        <v>0</v>
      </c>
      <c r="N281" s="106">
        <f>SUM(N282:N283)</f>
        <v>0</v>
      </c>
      <c r="O281" s="107">
        <f t="shared" ref="O281:O296" si="57">M281+N281</f>
        <v>0</v>
      </c>
      <c r="P281" s="265"/>
    </row>
    <row r="282" spans="1:16" x14ac:dyDescent="0.25">
      <c r="A282" s="144" t="s">
        <v>275</v>
      </c>
      <c r="B282" s="36" t="s">
        <v>276</v>
      </c>
      <c r="C282" s="311">
        <f t="shared" si="49"/>
        <v>2080</v>
      </c>
      <c r="D282" s="237"/>
      <c r="E282" s="415"/>
      <c r="F282" s="311">
        <f t="shared" si="36"/>
        <v>0</v>
      </c>
      <c r="G282" s="237"/>
      <c r="H282" s="238"/>
      <c r="I282" s="110">
        <f t="shared" si="37"/>
        <v>0</v>
      </c>
      <c r="J282" s="237">
        <v>2080</v>
      </c>
      <c r="K282" s="238"/>
      <c r="L282" s="110">
        <f t="shared" si="38"/>
        <v>2080</v>
      </c>
      <c r="M282" s="121"/>
      <c r="N282" s="60"/>
      <c r="O282" s="110">
        <f t="shared" si="57"/>
        <v>0</v>
      </c>
      <c r="P282" s="213"/>
    </row>
    <row r="283" spans="1:16" ht="24" hidden="1" x14ac:dyDescent="0.25">
      <c r="A283" s="144" t="s">
        <v>277</v>
      </c>
      <c r="B283" s="150" t="s">
        <v>278</v>
      </c>
      <c r="C283" s="53">
        <f t="shared" si="49"/>
        <v>0</v>
      </c>
      <c r="D283" s="231"/>
      <c r="E283" s="55"/>
      <c r="F283" s="287">
        <f t="shared" si="36"/>
        <v>0</v>
      </c>
      <c r="G283" s="231"/>
      <c r="H283" s="232"/>
      <c r="I283" s="114">
        <f t="shared" si="37"/>
        <v>0</v>
      </c>
      <c r="J283" s="231"/>
      <c r="K283" s="232"/>
      <c r="L283" s="114">
        <f t="shared" si="38"/>
        <v>0</v>
      </c>
      <c r="M283" s="179"/>
      <c r="N283" s="55"/>
      <c r="O283" s="114">
        <f t="shared" si="57"/>
        <v>0</v>
      </c>
      <c r="P283" s="208"/>
    </row>
    <row r="284" spans="1:16" x14ac:dyDescent="0.25">
      <c r="A284" s="323"/>
      <c r="B284" s="324" t="s">
        <v>279</v>
      </c>
      <c r="C284" s="325">
        <f>SUM(C281,C268,C230,C195,C187,C173,C75,C53)</f>
        <v>2601027</v>
      </c>
      <c r="D284" s="326">
        <f>SUM(D281,D268,D230,D195,D187,D173,D75,D53)</f>
        <v>2347799</v>
      </c>
      <c r="E284" s="417">
        <f>SUM(E281,E268,E230,E195,E187,E173,E75,E53)</f>
        <v>0</v>
      </c>
      <c r="F284" s="389">
        <f t="shared" si="36"/>
        <v>2347799</v>
      </c>
      <c r="G284" s="326">
        <f>SUM(G281,G268,G230,G195,G187,G173,G75,G53)</f>
        <v>0</v>
      </c>
      <c r="H284" s="328">
        <f>SUM(H281,H268,H230,H195,H187,H173,H75,H53)</f>
        <v>0</v>
      </c>
      <c r="I284" s="329">
        <f t="shared" si="37"/>
        <v>0</v>
      </c>
      <c r="J284" s="326">
        <f>SUM(J281,J268,J230,J195,J187,J173,J75,J53)</f>
        <v>253228</v>
      </c>
      <c r="K284" s="328">
        <f>SUM(K281,K268,K230,K195,K187,K173,K75,K53)</f>
        <v>0</v>
      </c>
      <c r="L284" s="329">
        <f t="shared" si="38"/>
        <v>253228</v>
      </c>
      <c r="M284" s="134">
        <f>SUM(M281,M268,M230,M195,M187,M173,M75,M53)</f>
        <v>0</v>
      </c>
      <c r="N284" s="126">
        <f>SUM(N281,N268,N230,N195,N187,N173,N75,N53)</f>
        <v>0</v>
      </c>
      <c r="O284" s="284">
        <f t="shared" si="57"/>
        <v>0</v>
      </c>
      <c r="P284" s="285"/>
    </row>
    <row r="285" spans="1:16" x14ac:dyDescent="0.25">
      <c r="A285" s="349" t="s">
        <v>280</v>
      </c>
      <c r="B285" s="350"/>
      <c r="C285" s="330">
        <f t="shared" ref="C285" si="58">F285+I285+L285+O285</f>
        <v>-55290</v>
      </c>
      <c r="D285" s="331">
        <f>SUM(D25,D26,D42)-D51</f>
        <v>0</v>
      </c>
      <c r="E285" s="337">
        <f>SUM(E25,E26,E42)-E51</f>
        <v>0</v>
      </c>
      <c r="F285" s="390">
        <f t="shared" si="36"/>
        <v>0</v>
      </c>
      <c r="G285" s="331">
        <f>SUM(G25,G26,G42)-G51</f>
        <v>0</v>
      </c>
      <c r="H285" s="334">
        <f>SUM(H25,H26,H42)-H51</f>
        <v>0</v>
      </c>
      <c r="I285" s="335">
        <f t="shared" si="37"/>
        <v>0</v>
      </c>
      <c r="J285" s="331">
        <f>(J27+J43)-J51</f>
        <v>-55290</v>
      </c>
      <c r="K285" s="334">
        <f>(K27+K43)-K51</f>
        <v>0</v>
      </c>
      <c r="L285" s="335">
        <f t="shared" si="38"/>
        <v>-55290</v>
      </c>
      <c r="M285" s="330">
        <f>M45-M51</f>
        <v>0</v>
      </c>
      <c r="N285" s="332">
        <f>N45-N51</f>
        <v>0</v>
      </c>
      <c r="O285" s="335">
        <f t="shared" si="57"/>
        <v>0</v>
      </c>
      <c r="P285" s="336"/>
    </row>
    <row r="286" spans="1:16" s="20" customFormat="1" x14ac:dyDescent="0.25">
      <c r="A286" s="349" t="s">
        <v>281</v>
      </c>
      <c r="B286" s="350"/>
      <c r="C286" s="337">
        <f>SUM(C287,C288)-C295+C296</f>
        <v>55290</v>
      </c>
      <c r="D286" s="331">
        <f>SUM(D287,D288)-D295+D296</f>
        <v>0</v>
      </c>
      <c r="E286" s="337">
        <f>SUM(E287,E288)-E295+E296</f>
        <v>0</v>
      </c>
      <c r="F286" s="390">
        <f t="shared" si="36"/>
        <v>0</v>
      </c>
      <c r="G286" s="331">
        <f>SUM(G287,G288)-G295+G296</f>
        <v>0</v>
      </c>
      <c r="H286" s="334">
        <f>SUM(H287,H288)-H295+H296</f>
        <v>0</v>
      </c>
      <c r="I286" s="335">
        <f t="shared" si="37"/>
        <v>0</v>
      </c>
      <c r="J286" s="331">
        <f>SUM(J287,J288)-J295+J296</f>
        <v>55290</v>
      </c>
      <c r="K286" s="334">
        <f>SUM(K287,K288)-K295+K296</f>
        <v>0</v>
      </c>
      <c r="L286" s="335">
        <f t="shared" si="38"/>
        <v>55290</v>
      </c>
      <c r="M286" s="330">
        <f>SUM(M287,M288)-M295+M296</f>
        <v>0</v>
      </c>
      <c r="N286" s="332">
        <f>SUM(N287,N288)-N295+N296</f>
        <v>0</v>
      </c>
      <c r="O286" s="335">
        <f t="shared" si="57"/>
        <v>0</v>
      </c>
      <c r="P286" s="336"/>
    </row>
    <row r="287" spans="1:16" s="20" customFormat="1" x14ac:dyDescent="0.25">
      <c r="A287" s="338" t="s">
        <v>282</v>
      </c>
      <c r="B287" s="338" t="s">
        <v>283</v>
      </c>
      <c r="C287" s="337">
        <f>C22-C281</f>
        <v>55290</v>
      </c>
      <c r="D287" s="331">
        <f>D22-D281</f>
        <v>0</v>
      </c>
      <c r="E287" s="337">
        <f>E22-E281</f>
        <v>0</v>
      </c>
      <c r="F287" s="390">
        <f t="shared" si="36"/>
        <v>0</v>
      </c>
      <c r="G287" s="331">
        <f>G22-G281</f>
        <v>0</v>
      </c>
      <c r="H287" s="334">
        <f>H22-H281</f>
        <v>0</v>
      </c>
      <c r="I287" s="335">
        <f t="shared" si="37"/>
        <v>0</v>
      </c>
      <c r="J287" s="331">
        <f>J22-J281</f>
        <v>55290</v>
      </c>
      <c r="K287" s="334">
        <f>K22-K281</f>
        <v>0</v>
      </c>
      <c r="L287" s="335">
        <f t="shared" si="38"/>
        <v>55290</v>
      </c>
      <c r="M287" s="330">
        <f>M22-M281</f>
        <v>0</v>
      </c>
      <c r="N287" s="332">
        <f>N22-N281</f>
        <v>0</v>
      </c>
      <c r="O287" s="335">
        <f t="shared" si="57"/>
        <v>0</v>
      </c>
      <c r="P287" s="336"/>
    </row>
    <row r="288" spans="1:16" s="20" customFormat="1" hidden="1" x14ac:dyDescent="0.25">
      <c r="A288" s="339" t="s">
        <v>284</v>
      </c>
      <c r="B288" s="339" t="s">
        <v>285</v>
      </c>
      <c r="C288" s="337">
        <f>SUM(C289,C291,C293)-SUM(C290,C292,C294)</f>
        <v>0</v>
      </c>
      <c r="D288" s="331">
        <f>SUM(D289,D291,D293)-SUM(D290,D292,D294)</f>
        <v>0</v>
      </c>
      <c r="E288" s="332">
        <f t="shared" ref="E288" si="59">SUM(E289,E291,E293)-SUM(E290,E292,E294)</f>
        <v>0</v>
      </c>
      <c r="F288" s="333">
        <f t="shared" si="36"/>
        <v>0</v>
      </c>
      <c r="G288" s="331">
        <f t="shared" ref="G288:H288" si="60">SUM(G289,G291,G293)-SUM(G290,G292,G294)</f>
        <v>0</v>
      </c>
      <c r="H288" s="334">
        <f t="shared" si="60"/>
        <v>0</v>
      </c>
      <c r="I288" s="335">
        <f t="shared" si="37"/>
        <v>0</v>
      </c>
      <c r="J288" s="331">
        <f>SUM(J289,J291,J293)-SUM(J290,J292,J294)</f>
        <v>0</v>
      </c>
      <c r="K288" s="334">
        <f t="shared" ref="K288" si="61">SUM(K289,K291,K293)-SUM(K290,K292,K294)</f>
        <v>0</v>
      </c>
      <c r="L288" s="335">
        <f t="shared" si="38"/>
        <v>0</v>
      </c>
      <c r="M288" s="330">
        <f t="shared" ref="M288:N288" si="62">SUM(M289,M291,M293)-SUM(M290,M292,M294)</f>
        <v>0</v>
      </c>
      <c r="N288" s="332">
        <f t="shared" si="62"/>
        <v>0</v>
      </c>
      <c r="O288" s="335">
        <f t="shared" si="57"/>
        <v>0</v>
      </c>
      <c r="P288" s="336"/>
    </row>
    <row r="289" spans="1:17" s="20" customFormat="1" hidden="1" x14ac:dyDescent="0.25">
      <c r="A289" s="151" t="s">
        <v>286</v>
      </c>
      <c r="B289" s="81" t="s">
        <v>287</v>
      </c>
      <c r="C289" s="64">
        <f t="shared" ref="C289:C296" si="63">F289+I289+L289+O289</f>
        <v>0</v>
      </c>
      <c r="D289" s="242"/>
      <c r="E289" s="66"/>
      <c r="F289" s="143">
        <f t="shared" si="36"/>
        <v>0</v>
      </c>
      <c r="G289" s="242"/>
      <c r="H289" s="243"/>
      <c r="I289" s="244">
        <f t="shared" si="37"/>
        <v>0</v>
      </c>
      <c r="J289" s="242"/>
      <c r="K289" s="243"/>
      <c r="L289" s="244">
        <f t="shared" si="38"/>
        <v>0</v>
      </c>
      <c r="M289" s="180"/>
      <c r="N289" s="66"/>
      <c r="O289" s="244">
        <f t="shared" si="57"/>
        <v>0</v>
      </c>
      <c r="P289" s="246"/>
    </row>
    <row r="290" spans="1:17" ht="24" hidden="1" x14ac:dyDescent="0.25">
      <c r="A290" s="144" t="s">
        <v>288</v>
      </c>
      <c r="B290" s="35" t="s">
        <v>289</v>
      </c>
      <c r="C290" s="58">
        <f t="shared" si="63"/>
        <v>0</v>
      </c>
      <c r="D290" s="237"/>
      <c r="E290" s="60"/>
      <c r="F290" s="145">
        <f t="shared" si="36"/>
        <v>0</v>
      </c>
      <c r="G290" s="237"/>
      <c r="H290" s="238"/>
      <c r="I290" s="110">
        <f t="shared" si="37"/>
        <v>0</v>
      </c>
      <c r="J290" s="237"/>
      <c r="K290" s="238"/>
      <c r="L290" s="110">
        <f t="shared" si="38"/>
        <v>0</v>
      </c>
      <c r="M290" s="121"/>
      <c r="N290" s="60"/>
      <c r="O290" s="110">
        <f t="shared" si="57"/>
        <v>0</v>
      </c>
      <c r="P290" s="213"/>
    </row>
    <row r="291" spans="1:17" hidden="1" x14ac:dyDescent="0.25">
      <c r="A291" s="144" t="s">
        <v>290</v>
      </c>
      <c r="B291" s="35" t="s">
        <v>291</v>
      </c>
      <c r="C291" s="58">
        <f t="shared" si="63"/>
        <v>0</v>
      </c>
      <c r="D291" s="237"/>
      <c r="E291" s="60"/>
      <c r="F291" s="145">
        <f t="shared" si="36"/>
        <v>0</v>
      </c>
      <c r="G291" s="237"/>
      <c r="H291" s="238"/>
      <c r="I291" s="110">
        <f t="shared" si="37"/>
        <v>0</v>
      </c>
      <c r="J291" s="237"/>
      <c r="K291" s="238"/>
      <c r="L291" s="110">
        <f t="shared" si="38"/>
        <v>0</v>
      </c>
      <c r="M291" s="121"/>
      <c r="N291" s="60"/>
      <c r="O291" s="110">
        <f t="shared" si="57"/>
        <v>0</v>
      </c>
      <c r="P291" s="213"/>
    </row>
    <row r="292" spans="1:17" ht="24" hidden="1" x14ac:dyDescent="0.25">
      <c r="A292" s="144" t="s">
        <v>292</v>
      </c>
      <c r="B292" s="35" t="s">
        <v>293</v>
      </c>
      <c r="C292" s="58">
        <f t="shared" si="63"/>
        <v>0</v>
      </c>
      <c r="D292" s="237"/>
      <c r="E292" s="60"/>
      <c r="F292" s="145">
        <f t="shared" si="36"/>
        <v>0</v>
      </c>
      <c r="G292" s="237"/>
      <c r="H292" s="238"/>
      <c r="I292" s="110">
        <f t="shared" si="37"/>
        <v>0</v>
      </c>
      <c r="J292" s="237"/>
      <c r="K292" s="238"/>
      <c r="L292" s="110">
        <f t="shared" si="38"/>
        <v>0</v>
      </c>
      <c r="M292" s="121"/>
      <c r="N292" s="60"/>
      <c r="O292" s="110">
        <f t="shared" si="57"/>
        <v>0</v>
      </c>
      <c r="P292" s="213"/>
    </row>
    <row r="293" spans="1:17" hidden="1" x14ac:dyDescent="0.25">
      <c r="A293" s="144" t="s">
        <v>294</v>
      </c>
      <c r="B293" s="35" t="s">
        <v>295</v>
      </c>
      <c r="C293" s="58">
        <f t="shared" si="63"/>
        <v>0</v>
      </c>
      <c r="D293" s="237"/>
      <c r="E293" s="60"/>
      <c r="F293" s="145">
        <f t="shared" si="36"/>
        <v>0</v>
      </c>
      <c r="G293" s="237"/>
      <c r="H293" s="238"/>
      <c r="I293" s="110">
        <f t="shared" si="37"/>
        <v>0</v>
      </c>
      <c r="J293" s="237"/>
      <c r="K293" s="238"/>
      <c r="L293" s="110">
        <f t="shared" si="38"/>
        <v>0</v>
      </c>
      <c r="M293" s="121"/>
      <c r="N293" s="60"/>
      <c r="O293" s="110">
        <f t="shared" si="57"/>
        <v>0</v>
      </c>
      <c r="P293" s="213"/>
    </row>
    <row r="294" spans="1:17" ht="24" hidden="1" x14ac:dyDescent="0.25">
      <c r="A294" s="152" t="s">
        <v>296</v>
      </c>
      <c r="B294" s="153" t="s">
        <v>297</v>
      </c>
      <c r="C294" s="120">
        <f t="shared" si="63"/>
        <v>0</v>
      </c>
      <c r="D294" s="302"/>
      <c r="E294" s="123"/>
      <c r="F294" s="139">
        <f t="shared" si="36"/>
        <v>0</v>
      </c>
      <c r="G294" s="302"/>
      <c r="H294" s="303"/>
      <c r="I294" s="300">
        <f t="shared" si="37"/>
        <v>0</v>
      </c>
      <c r="J294" s="302"/>
      <c r="K294" s="303"/>
      <c r="L294" s="300">
        <f t="shared" si="38"/>
        <v>0</v>
      </c>
      <c r="M294" s="124"/>
      <c r="N294" s="123"/>
      <c r="O294" s="300">
        <f t="shared" si="57"/>
        <v>0</v>
      </c>
      <c r="P294" s="301"/>
    </row>
    <row r="295" spans="1:17" hidden="1" x14ac:dyDescent="0.25">
      <c r="A295" s="339" t="s">
        <v>298</v>
      </c>
      <c r="B295" s="339" t="s">
        <v>299</v>
      </c>
      <c r="C295" s="340">
        <f t="shared" si="63"/>
        <v>0</v>
      </c>
      <c r="D295" s="341"/>
      <c r="E295" s="342"/>
      <c r="F295" s="333">
        <f t="shared" si="36"/>
        <v>0</v>
      </c>
      <c r="G295" s="341"/>
      <c r="H295" s="343"/>
      <c r="I295" s="335">
        <f t="shared" si="37"/>
        <v>0</v>
      </c>
      <c r="J295" s="341"/>
      <c r="K295" s="343"/>
      <c r="L295" s="335">
        <f t="shared" si="38"/>
        <v>0</v>
      </c>
      <c r="M295" s="344"/>
      <c r="N295" s="342"/>
      <c r="O295" s="335">
        <f t="shared" si="57"/>
        <v>0</v>
      </c>
      <c r="P295" s="336"/>
    </row>
    <row r="296" spans="1:17" s="20" customFormat="1" ht="48" hidden="1" x14ac:dyDescent="0.25">
      <c r="A296" s="339" t="s">
        <v>300</v>
      </c>
      <c r="B296" s="154" t="s">
        <v>301</v>
      </c>
      <c r="C296" s="155">
        <f t="shared" si="63"/>
        <v>0</v>
      </c>
      <c r="D296" s="345"/>
      <c r="E296" s="346"/>
      <c r="F296" s="162">
        <f t="shared" si="36"/>
        <v>0</v>
      </c>
      <c r="G296" s="341"/>
      <c r="H296" s="343"/>
      <c r="I296" s="335">
        <f t="shared" si="37"/>
        <v>0</v>
      </c>
      <c r="J296" s="341"/>
      <c r="K296" s="343"/>
      <c r="L296" s="335">
        <f t="shared" si="38"/>
        <v>0</v>
      </c>
      <c r="M296" s="344"/>
      <c r="N296" s="342"/>
      <c r="O296" s="335">
        <f t="shared" si="57"/>
        <v>0</v>
      </c>
      <c r="P296" s="336"/>
    </row>
    <row r="297" spans="1:17" s="20" customFormat="1" x14ac:dyDescent="0.25">
      <c r="A297" s="347" t="s">
        <v>306</v>
      </c>
      <c r="B297" s="156"/>
      <c r="C297" s="156"/>
      <c r="D297" s="156"/>
      <c r="E297" s="156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348"/>
      <c r="Q297" s="18"/>
    </row>
    <row r="298" spans="1:17" ht="12.75" thickBot="1" x14ac:dyDescent="0.3">
      <c r="A298" s="352"/>
      <c r="B298" s="353"/>
      <c r="C298" s="353"/>
      <c r="D298" s="353"/>
      <c r="E298" s="353"/>
      <c r="F298" s="353"/>
      <c r="G298" s="353"/>
      <c r="H298" s="353"/>
      <c r="I298" s="353"/>
      <c r="J298" s="353"/>
      <c r="K298" s="353"/>
      <c r="L298" s="353"/>
      <c r="M298" s="353"/>
      <c r="N298" s="353"/>
      <c r="O298" s="353"/>
      <c r="P298" s="354"/>
      <c r="Q298" s="369"/>
    </row>
    <row r="299" spans="1:1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</sheetData>
  <sheetProtection algorithmName="SHA-512" hashValue="Dl7gfHfxPsPl2epPnSFfp9loC8YtPb2IIbl3gEalayB+nNaDa/YpkhPToXYXf0tn2aE/mxtHWv4UoBuukWiLqQ==" saltValue="nLYfc32qaIhMI1smgCqfjg==" spinCount="100000" sheet="1" objects="1" scenarios="1" formatCells="0" formatColumns="0" formatRows="0"/>
  <autoFilter ref="A19:P297">
    <filterColumn colId="2">
      <filters blank="1">
        <filter val="1 168 032"/>
        <filter val="1 500"/>
        <filter val="1 661 039"/>
        <filter val="100"/>
        <filter val="119 688"/>
        <filter val="122 928"/>
        <filter val="129 957"/>
        <filter val="13 478"/>
        <filter val="13 663"/>
        <filter val="145 562"/>
        <filter val="15 450"/>
        <filter val="15 900"/>
        <filter val="150"/>
        <filter val="18 569"/>
        <filter val="195 858"/>
        <filter val="2 080"/>
        <filter val="2 151 126"/>
        <filter val="2 347 799"/>
        <filter val="2 537 879"/>
        <filter val="2 598 947"/>
        <filter val="2 601 027"/>
        <filter val="2 680"/>
        <filter val="204 866"/>
        <filter val="22 007"/>
        <filter val="229 135"/>
        <filter val="23 017"/>
        <filter val="3 000"/>
        <filter val="3 200"/>
        <filter val="3 500"/>
        <filter val="300"/>
        <filter val="31 000"/>
        <filter val="31 375"/>
        <filter val="32 653"/>
        <filter val="35 150"/>
        <filter val="37 830"/>
        <filter val="37 930"/>
        <filter val="370 079"/>
        <filter val="386 753"/>
        <filter val="4 000"/>
        <filter val="4 362"/>
        <filter val="4 632"/>
        <filter val="4 827"/>
        <filter val="40 000"/>
        <filter val="400 148"/>
        <filter val="420"/>
        <filter val="46 900"/>
        <filter val="490 087"/>
        <filter val="50"/>
        <filter val="54 763"/>
        <filter val="55 290"/>
        <filter val="-55 290"/>
        <filter val="57 370"/>
        <filter val="6 900"/>
        <filter val="61 068"/>
        <filter val="62 970"/>
        <filter val="64 890"/>
        <filter val="65 901"/>
        <filter val="68 151"/>
        <filter val="69 040"/>
        <filter val="7 000"/>
        <filter val="7 590"/>
        <filter val="7 940"/>
        <filter val="70"/>
        <filter val="8 358"/>
        <filter val="83 616"/>
        <filter val="89 939"/>
        <filter val="9 100"/>
      </filters>
    </filterColumn>
  </autoFilter>
  <mergeCells count="30">
    <mergeCell ref="C15:P15"/>
    <mergeCell ref="A16:A18"/>
    <mergeCell ref="B16:B18"/>
    <mergeCell ref="C16:O16"/>
    <mergeCell ref="P16:P18"/>
    <mergeCell ref="C17:C18"/>
    <mergeCell ref="D17:D18"/>
    <mergeCell ref="E17:E18"/>
    <mergeCell ref="F17:F18"/>
    <mergeCell ref="G17:G18"/>
    <mergeCell ref="N17:N18"/>
    <mergeCell ref="O17:O18"/>
    <mergeCell ref="H17:H18"/>
    <mergeCell ref="I17:I18"/>
    <mergeCell ref="J17:J18"/>
    <mergeCell ref="K17:K18"/>
    <mergeCell ref="C14:P14"/>
    <mergeCell ref="A2:P2"/>
    <mergeCell ref="C3:P3"/>
    <mergeCell ref="C4:P4"/>
    <mergeCell ref="C5:P5"/>
    <mergeCell ref="C6:P6"/>
    <mergeCell ref="C7:P7"/>
    <mergeCell ref="C8:P8"/>
    <mergeCell ref="C10:P10"/>
    <mergeCell ref="C11:P11"/>
    <mergeCell ref="C12:P12"/>
    <mergeCell ref="C13:P13"/>
    <mergeCell ref="L17:L18"/>
    <mergeCell ref="M17:M18"/>
  </mergeCells>
  <pageMargins left="0.98425196850393704" right="0.39370078740157483" top="0.39370078740157483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>&amp;R&amp;"Times New Roman,Regular"&amp;9   92.pielikums Jūrmalas pilsētas domes 
2016.gada 10.marta saistošajiem noteikumiem Nr.6
(protokols Nr.3, 5.punkts)</firstHeader>
    <firstFooter>&amp;L&amp;9&amp;D; &amp;T&amp;R&amp;9&amp;P (&amp;N)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Q321"/>
  <sheetViews>
    <sheetView view="pageLayout" zoomScaleNormal="90" workbookViewId="0">
      <selection activeCell="S16" sqref="S16"/>
    </sheetView>
  </sheetViews>
  <sheetFormatPr defaultRowHeight="12" outlineLevelCol="1" x14ac:dyDescent="0.25"/>
  <cols>
    <col min="1" max="1" width="10.85546875" style="6" customWidth="1"/>
    <col min="2" max="2" width="28" style="6" customWidth="1"/>
    <col min="3" max="3" width="8.7109375" style="6" customWidth="1"/>
    <col min="4" max="5" width="8.7109375" style="6" hidden="1" customWidth="1" outlineLevel="1"/>
    <col min="6" max="6" width="8.7109375" style="6" customWidth="1" collapsed="1"/>
    <col min="7" max="7" width="12.28515625" style="6" hidden="1" customWidth="1" outlineLevel="1"/>
    <col min="8" max="8" width="10" style="6" hidden="1" customWidth="1" outlineLevel="1"/>
    <col min="9" max="9" width="8.7109375" style="6" customWidth="1" collapsed="1"/>
    <col min="10" max="10" width="8.7109375" style="6" hidden="1" customWidth="1" outlineLevel="1"/>
    <col min="11" max="11" width="7.7109375" style="6" hidden="1" customWidth="1" outlineLevel="1"/>
    <col min="12" max="12" width="7.42578125" style="6" customWidth="1" collapsed="1"/>
    <col min="13" max="14" width="8.7109375" style="6" hidden="1" customWidth="1" outlineLevel="1"/>
    <col min="15" max="15" width="7.5703125" style="6" customWidth="1" collapsed="1"/>
    <col min="16" max="16" width="36.7109375" style="1" hidden="1" customWidth="1" outlineLevel="1"/>
    <col min="17" max="17" width="9.140625" style="1" collapsed="1"/>
    <col min="18" max="16384" width="9.140625" style="1"/>
  </cols>
  <sheetData>
    <row r="1" spans="1:17" x14ac:dyDescent="0.25"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368"/>
      <c r="N1" s="368"/>
      <c r="O1" s="184" t="s">
        <v>508</v>
      </c>
    </row>
    <row r="2" spans="1:17" x14ac:dyDescent="0.2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7" x14ac:dyDescent="0.25">
      <c r="A3" s="738"/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40"/>
      <c r="Q3" s="369"/>
    </row>
    <row r="4" spans="1:17" ht="15.75" x14ac:dyDescent="0.25">
      <c r="A4" s="741" t="s">
        <v>304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3"/>
      <c r="Q4" s="369"/>
    </row>
    <row r="5" spans="1:17" x14ac:dyDescent="0.25">
      <c r="A5" s="2"/>
      <c r="B5" s="3"/>
      <c r="C5" s="18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87"/>
      <c r="P5" s="188"/>
      <c r="Q5" s="369"/>
    </row>
    <row r="6" spans="1:17" ht="12.75" x14ac:dyDescent="0.25">
      <c r="A6" s="4" t="s">
        <v>0</v>
      </c>
      <c r="B6" s="5"/>
      <c r="C6" s="744" t="s">
        <v>333</v>
      </c>
      <c r="D6" s="744"/>
      <c r="E6" s="744"/>
      <c r="F6" s="744"/>
      <c r="G6" s="744"/>
      <c r="H6" s="744"/>
      <c r="I6" s="744"/>
      <c r="J6" s="744"/>
      <c r="K6" s="744"/>
      <c r="L6" s="744"/>
      <c r="M6" s="744"/>
      <c r="N6" s="744"/>
      <c r="O6" s="744"/>
      <c r="P6" s="745"/>
      <c r="Q6" s="369"/>
    </row>
    <row r="7" spans="1:17" ht="12.75" x14ac:dyDescent="0.25">
      <c r="A7" s="4" t="s">
        <v>1</v>
      </c>
      <c r="B7" s="5"/>
      <c r="C7" s="744" t="s">
        <v>334</v>
      </c>
      <c r="D7" s="744"/>
      <c r="E7" s="744"/>
      <c r="F7" s="744"/>
      <c r="G7" s="744"/>
      <c r="H7" s="744"/>
      <c r="I7" s="744"/>
      <c r="J7" s="744"/>
      <c r="K7" s="744"/>
      <c r="L7" s="744"/>
      <c r="M7" s="744"/>
      <c r="N7" s="744"/>
      <c r="O7" s="744"/>
      <c r="P7" s="745"/>
      <c r="Q7" s="369"/>
    </row>
    <row r="8" spans="1:17" x14ac:dyDescent="0.25">
      <c r="A8" s="2" t="s">
        <v>2</v>
      </c>
      <c r="B8" s="3"/>
      <c r="C8" s="736" t="s">
        <v>335</v>
      </c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7"/>
      <c r="Q8" s="369"/>
    </row>
    <row r="9" spans="1:17" x14ac:dyDescent="0.25">
      <c r="A9" s="2" t="s">
        <v>3</v>
      </c>
      <c r="B9" s="3"/>
      <c r="C9" s="736" t="s">
        <v>509</v>
      </c>
      <c r="D9" s="736"/>
      <c r="E9" s="736"/>
      <c r="F9" s="736"/>
      <c r="G9" s="736"/>
      <c r="H9" s="736"/>
      <c r="I9" s="736"/>
      <c r="J9" s="736"/>
      <c r="K9" s="736"/>
      <c r="L9" s="736"/>
      <c r="M9" s="736"/>
      <c r="N9" s="736"/>
      <c r="O9" s="736"/>
      <c r="P9" s="737"/>
      <c r="Q9" s="369"/>
    </row>
    <row r="10" spans="1:17" x14ac:dyDescent="0.25">
      <c r="A10" s="2" t="s">
        <v>4</v>
      </c>
      <c r="B10" s="3"/>
      <c r="C10" s="744" t="s">
        <v>510</v>
      </c>
      <c r="D10" s="744"/>
      <c r="E10" s="744"/>
      <c r="F10" s="744"/>
      <c r="G10" s="744"/>
      <c r="H10" s="744"/>
      <c r="I10" s="744"/>
      <c r="J10" s="744"/>
      <c r="K10" s="744"/>
      <c r="L10" s="744"/>
      <c r="M10" s="744"/>
      <c r="N10" s="744"/>
      <c r="O10" s="744"/>
      <c r="P10" s="745"/>
      <c r="Q10" s="369"/>
    </row>
    <row r="11" spans="1:17" x14ac:dyDescent="0.25">
      <c r="A11" s="2" t="s">
        <v>307</v>
      </c>
      <c r="B11" s="3"/>
      <c r="C11" s="744"/>
      <c r="D11" s="744"/>
      <c r="E11" s="744"/>
      <c r="F11" s="744"/>
      <c r="G11" s="744"/>
      <c r="H11" s="744"/>
      <c r="I11" s="744"/>
      <c r="J11" s="744"/>
      <c r="K11" s="744"/>
      <c r="L11" s="744"/>
      <c r="M11" s="744"/>
      <c r="N11" s="744"/>
      <c r="O11" s="744"/>
      <c r="P11" s="745"/>
      <c r="Q11" s="369"/>
    </row>
    <row r="12" spans="1:17" x14ac:dyDescent="0.25">
      <c r="A12" s="7" t="s">
        <v>5</v>
      </c>
      <c r="B12" s="3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351"/>
      <c r="Q12" s="369"/>
    </row>
    <row r="13" spans="1:17" x14ac:dyDescent="0.25">
      <c r="A13" s="2"/>
      <c r="B13" s="3" t="s">
        <v>6</v>
      </c>
      <c r="C13" s="736" t="s">
        <v>362</v>
      </c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7"/>
      <c r="Q13" s="369"/>
    </row>
    <row r="14" spans="1:17" x14ac:dyDescent="0.25">
      <c r="A14" s="2"/>
      <c r="B14" s="3" t="s">
        <v>7</v>
      </c>
      <c r="C14" s="736"/>
      <c r="D14" s="736"/>
      <c r="E14" s="736"/>
      <c r="F14" s="736"/>
      <c r="G14" s="736"/>
      <c r="H14" s="736"/>
      <c r="I14" s="736"/>
      <c r="J14" s="736"/>
      <c r="K14" s="736"/>
      <c r="L14" s="736"/>
      <c r="M14" s="736"/>
      <c r="N14" s="736"/>
      <c r="O14" s="736"/>
      <c r="P14" s="737"/>
      <c r="Q14" s="369"/>
    </row>
    <row r="15" spans="1:17" x14ac:dyDescent="0.25">
      <c r="A15" s="2"/>
      <c r="B15" s="3" t="s">
        <v>8</v>
      </c>
      <c r="C15" s="736"/>
      <c r="D15" s="736"/>
      <c r="E15" s="736"/>
      <c r="F15" s="736"/>
      <c r="G15" s="736"/>
      <c r="H15" s="736"/>
      <c r="I15" s="736"/>
      <c r="J15" s="736"/>
      <c r="K15" s="736"/>
      <c r="L15" s="736"/>
      <c r="M15" s="736"/>
      <c r="N15" s="736"/>
      <c r="O15" s="736"/>
      <c r="P15" s="737"/>
      <c r="Q15" s="369"/>
    </row>
    <row r="16" spans="1:17" x14ac:dyDescent="0.25">
      <c r="A16" s="2"/>
      <c r="B16" s="3" t="s">
        <v>9</v>
      </c>
      <c r="C16" s="736"/>
      <c r="D16" s="736"/>
      <c r="E16" s="736"/>
      <c r="F16" s="736"/>
      <c r="G16" s="736"/>
      <c r="H16" s="736"/>
      <c r="I16" s="736"/>
      <c r="J16" s="736"/>
      <c r="K16" s="736"/>
      <c r="L16" s="736"/>
      <c r="M16" s="736"/>
      <c r="N16" s="736"/>
      <c r="O16" s="736"/>
      <c r="P16" s="737"/>
      <c r="Q16" s="369"/>
    </row>
    <row r="17" spans="1:17" x14ac:dyDescent="0.25">
      <c r="A17" s="2"/>
      <c r="B17" s="3" t="s">
        <v>10</v>
      </c>
      <c r="C17" s="736"/>
      <c r="D17" s="736"/>
      <c r="E17" s="736"/>
      <c r="F17" s="736"/>
      <c r="G17" s="736"/>
      <c r="H17" s="736"/>
      <c r="I17" s="736"/>
      <c r="J17" s="736"/>
      <c r="K17" s="736"/>
      <c r="L17" s="736"/>
      <c r="M17" s="736"/>
      <c r="N17" s="736"/>
      <c r="O17" s="736"/>
      <c r="P17" s="737"/>
      <c r="Q17" s="369"/>
    </row>
    <row r="18" spans="1:17" x14ac:dyDescent="0.25">
      <c r="A18" s="8"/>
      <c r="B18" s="9"/>
      <c r="C18" s="746"/>
      <c r="D18" s="746"/>
      <c r="E18" s="746"/>
      <c r="F18" s="746"/>
      <c r="G18" s="746"/>
      <c r="H18" s="746"/>
      <c r="I18" s="746"/>
      <c r="J18" s="746"/>
      <c r="K18" s="746"/>
      <c r="L18" s="746"/>
      <c r="M18" s="746"/>
      <c r="N18" s="746"/>
      <c r="O18" s="746"/>
      <c r="P18" s="747"/>
      <c r="Q18" s="369"/>
    </row>
    <row r="19" spans="1:17" s="10" customFormat="1" x14ac:dyDescent="0.25">
      <c r="A19" s="748" t="s">
        <v>11</v>
      </c>
      <c r="B19" s="751" t="s">
        <v>12</v>
      </c>
      <c r="C19" s="754" t="s">
        <v>305</v>
      </c>
      <c r="D19" s="755"/>
      <c r="E19" s="755"/>
      <c r="F19" s="755"/>
      <c r="G19" s="755"/>
      <c r="H19" s="755"/>
      <c r="I19" s="755"/>
      <c r="J19" s="755"/>
      <c r="K19" s="755"/>
      <c r="L19" s="755"/>
      <c r="M19" s="755"/>
      <c r="N19" s="755"/>
      <c r="O19" s="756"/>
      <c r="P19" s="751" t="s">
        <v>309</v>
      </c>
    </row>
    <row r="20" spans="1:17" s="10" customFormat="1" x14ac:dyDescent="0.25">
      <c r="A20" s="749"/>
      <c r="B20" s="752"/>
      <c r="C20" s="757" t="s">
        <v>13</v>
      </c>
      <c r="D20" s="759" t="s">
        <v>310</v>
      </c>
      <c r="E20" s="761" t="s">
        <v>311</v>
      </c>
      <c r="F20" s="763" t="s">
        <v>14</v>
      </c>
      <c r="G20" s="759" t="s">
        <v>312</v>
      </c>
      <c r="H20" s="761" t="s">
        <v>313</v>
      </c>
      <c r="I20" s="763" t="s">
        <v>15</v>
      </c>
      <c r="J20" s="759" t="s">
        <v>314</v>
      </c>
      <c r="K20" s="761" t="s">
        <v>315</v>
      </c>
      <c r="L20" s="763" t="s">
        <v>16</v>
      </c>
      <c r="M20" s="759" t="s">
        <v>316</v>
      </c>
      <c r="N20" s="761" t="s">
        <v>317</v>
      </c>
      <c r="O20" s="763" t="s">
        <v>17</v>
      </c>
      <c r="P20" s="752"/>
    </row>
    <row r="21" spans="1:17" s="11" customFormat="1" ht="70.5" customHeight="1" thickBot="1" x14ac:dyDescent="0.3">
      <c r="A21" s="750"/>
      <c r="B21" s="753"/>
      <c r="C21" s="758"/>
      <c r="D21" s="760"/>
      <c r="E21" s="762"/>
      <c r="F21" s="764"/>
      <c r="G21" s="760"/>
      <c r="H21" s="762"/>
      <c r="I21" s="764"/>
      <c r="J21" s="760"/>
      <c r="K21" s="762"/>
      <c r="L21" s="764"/>
      <c r="M21" s="760"/>
      <c r="N21" s="762"/>
      <c r="O21" s="764"/>
      <c r="P21" s="753"/>
    </row>
    <row r="22" spans="1:17" s="11" customFormat="1" ht="9" thickTop="1" x14ac:dyDescent="0.25">
      <c r="A22" s="12" t="s">
        <v>18</v>
      </c>
      <c r="B22" s="12">
        <v>2</v>
      </c>
      <c r="C22" s="12">
        <v>3</v>
      </c>
      <c r="D22" s="190">
        <v>4</v>
      </c>
      <c r="E22" s="14">
        <v>5</v>
      </c>
      <c r="F22" s="191">
        <v>6</v>
      </c>
      <c r="G22" s="190">
        <v>7</v>
      </c>
      <c r="H22" s="192">
        <v>8</v>
      </c>
      <c r="I22" s="15">
        <v>9</v>
      </c>
      <c r="J22" s="190">
        <v>10</v>
      </c>
      <c r="K22" s="165">
        <v>11</v>
      </c>
      <c r="L22" s="15">
        <v>12</v>
      </c>
      <c r="M22" s="165">
        <v>13</v>
      </c>
      <c r="N22" s="14">
        <v>14</v>
      </c>
      <c r="O22" s="15">
        <v>15</v>
      </c>
      <c r="P22" s="15">
        <v>16</v>
      </c>
    </row>
    <row r="23" spans="1:17" s="20" customFormat="1" x14ac:dyDescent="0.25">
      <c r="A23" s="16"/>
      <c r="B23" s="17" t="s">
        <v>19</v>
      </c>
      <c r="C23" s="95"/>
      <c r="D23" s="355"/>
      <c r="E23" s="19"/>
      <c r="F23" s="193"/>
      <c r="G23" s="355"/>
      <c r="H23" s="360"/>
      <c r="I23" s="194"/>
      <c r="J23" s="355"/>
      <c r="K23" s="174"/>
      <c r="L23" s="194"/>
      <c r="M23" s="174"/>
      <c r="N23" s="19"/>
      <c r="O23" s="194"/>
      <c r="P23" s="195"/>
    </row>
    <row r="24" spans="1:17" s="20" customFormat="1" ht="12.75" thickBot="1" x14ac:dyDescent="0.3">
      <c r="A24" s="21"/>
      <c r="B24" s="22" t="s">
        <v>20</v>
      </c>
      <c r="C24" s="370">
        <f>F24+I24+L24+O24</f>
        <v>462317</v>
      </c>
      <c r="D24" s="196">
        <f>SUM(D25,D28,D29,D45,D46)</f>
        <v>462317</v>
      </c>
      <c r="E24" s="24">
        <f>SUM(E25,E28,E29,E45,E46)</f>
        <v>0</v>
      </c>
      <c r="F24" s="197">
        <f t="shared" ref="F24:F29" si="0">D24+E24</f>
        <v>462317</v>
      </c>
      <c r="G24" s="196">
        <f>SUM(G25,G28,G46)</f>
        <v>0</v>
      </c>
      <c r="H24" s="198">
        <f>SUM(H25,H28,H46)</f>
        <v>0</v>
      </c>
      <c r="I24" s="25">
        <f>G24+H24</f>
        <v>0</v>
      </c>
      <c r="J24" s="196">
        <f>SUM(J25,J30,J46)</f>
        <v>0</v>
      </c>
      <c r="K24" s="198">
        <f>SUM(K25,K30,K46)</f>
        <v>0</v>
      </c>
      <c r="L24" s="25">
        <f>J24+K24</f>
        <v>0</v>
      </c>
      <c r="M24" s="166">
        <f>SUM(M25,M48)</f>
        <v>0</v>
      </c>
      <c r="N24" s="24">
        <f>SUM(N25,N48)</f>
        <v>0</v>
      </c>
      <c r="O24" s="25">
        <f>M24+N24</f>
        <v>0</v>
      </c>
      <c r="P24" s="199"/>
    </row>
    <row r="25" spans="1:17" ht="12.75" hidden="1" thickTop="1" x14ac:dyDescent="0.25">
      <c r="A25" s="26"/>
      <c r="B25" s="27" t="s">
        <v>21</v>
      </c>
      <c r="C25" s="371">
        <f>F25+I25+L25+O25</f>
        <v>0</v>
      </c>
      <c r="D25" s="200">
        <f>SUM(D26:D27)</f>
        <v>0</v>
      </c>
      <c r="E25" s="29">
        <f>SUM(E26:E27)</f>
        <v>0</v>
      </c>
      <c r="F25" s="201">
        <f t="shared" si="0"/>
        <v>0</v>
      </c>
      <c r="G25" s="200">
        <f>SUM(G26:G27)</f>
        <v>0</v>
      </c>
      <c r="H25" s="202">
        <f>SUM(H26:H27)</f>
        <v>0</v>
      </c>
      <c r="I25" s="30">
        <f>G25+H25</f>
        <v>0</v>
      </c>
      <c r="J25" s="200">
        <f>SUM(J26:J27)</f>
        <v>0</v>
      </c>
      <c r="K25" s="202">
        <f>SUM(K26:K27)</f>
        <v>0</v>
      </c>
      <c r="L25" s="30">
        <f>J25+K25</f>
        <v>0</v>
      </c>
      <c r="M25" s="167">
        <f>SUM(M26:M27)</f>
        <v>0</v>
      </c>
      <c r="N25" s="29">
        <f>SUM(N26:N27)</f>
        <v>0</v>
      </c>
      <c r="O25" s="30">
        <f>M25+N25</f>
        <v>0</v>
      </c>
      <c r="P25" s="203"/>
    </row>
    <row r="26" spans="1:17" ht="12.75" hidden="1" thickTop="1" x14ac:dyDescent="0.25">
      <c r="A26" s="31"/>
      <c r="B26" s="32" t="s">
        <v>22</v>
      </c>
      <c r="C26" s="372">
        <f>F26+I26+L26+O26</f>
        <v>0</v>
      </c>
      <c r="D26" s="204"/>
      <c r="E26" s="34"/>
      <c r="F26" s="205">
        <f t="shared" si="0"/>
        <v>0</v>
      </c>
      <c r="G26" s="204"/>
      <c r="H26" s="206"/>
      <c r="I26" s="207">
        <f>G26+H26</f>
        <v>0</v>
      </c>
      <c r="J26" s="204"/>
      <c r="K26" s="206"/>
      <c r="L26" s="207">
        <f>J26+K26</f>
        <v>0</v>
      </c>
      <c r="M26" s="175"/>
      <c r="N26" s="34"/>
      <c r="O26" s="207">
        <f>M26+N26</f>
        <v>0</v>
      </c>
      <c r="P26" s="208"/>
    </row>
    <row r="27" spans="1:17" ht="12.75" hidden="1" thickTop="1" x14ac:dyDescent="0.25">
      <c r="A27" s="35"/>
      <c r="B27" s="36" t="s">
        <v>23</v>
      </c>
      <c r="C27" s="373">
        <f>F27+I27+L27+O27</f>
        <v>0</v>
      </c>
      <c r="D27" s="209"/>
      <c r="E27" s="38"/>
      <c r="F27" s="210">
        <f t="shared" si="0"/>
        <v>0</v>
      </c>
      <c r="G27" s="209"/>
      <c r="H27" s="211"/>
      <c r="I27" s="212">
        <f>G27+H27</f>
        <v>0</v>
      </c>
      <c r="J27" s="209">
        <f>11641-11641</f>
        <v>0</v>
      </c>
      <c r="K27" s="211"/>
      <c r="L27" s="212">
        <f>J27+K27</f>
        <v>0</v>
      </c>
      <c r="M27" s="176"/>
      <c r="N27" s="38"/>
      <c r="O27" s="212">
        <f>M27+N27</f>
        <v>0</v>
      </c>
      <c r="P27" s="213"/>
    </row>
    <row r="28" spans="1:17" s="20" customFormat="1" ht="25.5" thickTop="1" thickBot="1" x14ac:dyDescent="0.3">
      <c r="A28" s="39">
        <v>19300</v>
      </c>
      <c r="B28" s="39" t="s">
        <v>24</v>
      </c>
      <c r="C28" s="374">
        <f>SUM(F28,I28)</f>
        <v>462317</v>
      </c>
      <c r="D28" s="214">
        <f>D54</f>
        <v>462317</v>
      </c>
      <c r="E28" s="41"/>
      <c r="F28" s="215">
        <f t="shared" si="0"/>
        <v>462317</v>
      </c>
      <c r="G28" s="214"/>
      <c r="H28" s="216"/>
      <c r="I28" s="217">
        <f>G28+H28</f>
        <v>0</v>
      </c>
      <c r="J28" s="218" t="s">
        <v>25</v>
      </c>
      <c r="K28" s="219" t="s">
        <v>25</v>
      </c>
      <c r="L28" s="43" t="s">
        <v>25</v>
      </c>
      <c r="M28" s="177" t="s">
        <v>25</v>
      </c>
      <c r="N28" s="42" t="s">
        <v>25</v>
      </c>
      <c r="O28" s="43" t="s">
        <v>25</v>
      </c>
      <c r="P28" s="220"/>
    </row>
    <row r="29" spans="1:17" s="20" customFormat="1" ht="31.5" hidden="1" customHeight="1" thickTop="1" x14ac:dyDescent="0.25">
      <c r="A29" s="44"/>
      <c r="B29" s="44" t="s">
        <v>26</v>
      </c>
      <c r="C29" s="375">
        <f>F29</f>
        <v>0</v>
      </c>
      <c r="D29" s="221"/>
      <c r="E29" s="49"/>
      <c r="F29" s="222">
        <f t="shared" si="0"/>
        <v>0</v>
      </c>
      <c r="G29" s="223" t="s">
        <v>25</v>
      </c>
      <c r="H29" s="224" t="s">
        <v>25</v>
      </c>
      <c r="I29" s="48" t="s">
        <v>25</v>
      </c>
      <c r="J29" s="223" t="s">
        <v>25</v>
      </c>
      <c r="K29" s="224" t="s">
        <v>25</v>
      </c>
      <c r="L29" s="48" t="s">
        <v>25</v>
      </c>
      <c r="M29" s="178" t="s">
        <v>25</v>
      </c>
      <c r="N29" s="47" t="s">
        <v>25</v>
      </c>
      <c r="O29" s="48" t="s">
        <v>25</v>
      </c>
      <c r="P29" s="225"/>
    </row>
    <row r="30" spans="1:17" s="20" customFormat="1" ht="36.75" hidden="1" thickTop="1" x14ac:dyDescent="0.25">
      <c r="A30" s="44">
        <v>21300</v>
      </c>
      <c r="B30" s="44" t="s">
        <v>27</v>
      </c>
      <c r="C30" s="375">
        <f t="shared" ref="C30:C44" si="1">L30</f>
        <v>0</v>
      </c>
      <c r="D30" s="223" t="s">
        <v>25</v>
      </c>
      <c r="E30" s="47" t="s">
        <v>25</v>
      </c>
      <c r="F30" s="226" t="s">
        <v>25</v>
      </c>
      <c r="G30" s="223" t="s">
        <v>25</v>
      </c>
      <c r="H30" s="224" t="s">
        <v>25</v>
      </c>
      <c r="I30" s="48" t="s">
        <v>25</v>
      </c>
      <c r="J30" s="227">
        <f>SUM(J31,J35,J37,J40)</f>
        <v>0</v>
      </c>
      <c r="K30" s="104">
        <f>SUM(K31,K35,K37,K40)</f>
        <v>0</v>
      </c>
      <c r="L30" s="112">
        <f t="shared" ref="L30:L44" si="2">J30+K30</f>
        <v>0</v>
      </c>
      <c r="M30" s="178" t="s">
        <v>25</v>
      </c>
      <c r="N30" s="47" t="s">
        <v>25</v>
      </c>
      <c r="O30" s="48" t="s">
        <v>25</v>
      </c>
      <c r="P30" s="225"/>
    </row>
    <row r="31" spans="1:17" s="20" customFormat="1" ht="24.75" hidden="1" thickTop="1" x14ac:dyDescent="0.25">
      <c r="A31" s="51">
        <v>21350</v>
      </c>
      <c r="B31" s="44" t="s">
        <v>28</v>
      </c>
      <c r="C31" s="375">
        <f t="shared" si="1"/>
        <v>0</v>
      </c>
      <c r="D31" s="223" t="s">
        <v>25</v>
      </c>
      <c r="E31" s="47" t="s">
        <v>25</v>
      </c>
      <c r="F31" s="226" t="s">
        <v>25</v>
      </c>
      <c r="G31" s="223" t="s">
        <v>25</v>
      </c>
      <c r="H31" s="224" t="s">
        <v>25</v>
      </c>
      <c r="I31" s="48" t="s">
        <v>25</v>
      </c>
      <c r="J31" s="227">
        <f>SUM(J32:J34)</f>
        <v>0</v>
      </c>
      <c r="K31" s="104">
        <f>SUM(K32:K34)</f>
        <v>0</v>
      </c>
      <c r="L31" s="112">
        <f t="shared" si="2"/>
        <v>0</v>
      </c>
      <c r="M31" s="178" t="s">
        <v>25</v>
      </c>
      <c r="N31" s="47" t="s">
        <v>25</v>
      </c>
      <c r="O31" s="48" t="s">
        <v>25</v>
      </c>
      <c r="P31" s="225"/>
    </row>
    <row r="32" spans="1:17" ht="12.75" hidden="1" thickTop="1" x14ac:dyDescent="0.25">
      <c r="A32" s="31">
        <v>21351</v>
      </c>
      <c r="B32" s="52" t="s">
        <v>29</v>
      </c>
      <c r="C32" s="376">
        <f t="shared" si="1"/>
        <v>0</v>
      </c>
      <c r="D32" s="228" t="s">
        <v>25</v>
      </c>
      <c r="E32" s="54" t="s">
        <v>25</v>
      </c>
      <c r="F32" s="229" t="s">
        <v>25</v>
      </c>
      <c r="G32" s="228" t="s">
        <v>25</v>
      </c>
      <c r="H32" s="230" t="s">
        <v>25</v>
      </c>
      <c r="I32" s="56" t="s">
        <v>25</v>
      </c>
      <c r="J32" s="231"/>
      <c r="K32" s="232"/>
      <c r="L32" s="114">
        <f t="shared" si="2"/>
        <v>0</v>
      </c>
      <c r="M32" s="233" t="s">
        <v>25</v>
      </c>
      <c r="N32" s="54" t="s">
        <v>25</v>
      </c>
      <c r="O32" s="56" t="s">
        <v>25</v>
      </c>
      <c r="P32" s="208"/>
    </row>
    <row r="33" spans="1:16" ht="12.75" hidden="1" thickTop="1" x14ac:dyDescent="0.25">
      <c r="A33" s="35">
        <v>21352</v>
      </c>
      <c r="B33" s="57" t="s">
        <v>30</v>
      </c>
      <c r="C33" s="311">
        <f t="shared" si="1"/>
        <v>0</v>
      </c>
      <c r="D33" s="234" t="s">
        <v>25</v>
      </c>
      <c r="E33" s="59" t="s">
        <v>25</v>
      </c>
      <c r="F33" s="235" t="s">
        <v>25</v>
      </c>
      <c r="G33" s="234" t="s">
        <v>25</v>
      </c>
      <c r="H33" s="236" t="s">
        <v>25</v>
      </c>
      <c r="I33" s="61" t="s">
        <v>25</v>
      </c>
      <c r="J33" s="237"/>
      <c r="K33" s="238"/>
      <c r="L33" s="110">
        <f t="shared" si="2"/>
        <v>0</v>
      </c>
      <c r="M33" s="239" t="s">
        <v>25</v>
      </c>
      <c r="N33" s="59" t="s">
        <v>25</v>
      </c>
      <c r="O33" s="61" t="s">
        <v>25</v>
      </c>
      <c r="P33" s="213"/>
    </row>
    <row r="34" spans="1:16" ht="24.75" hidden="1" thickTop="1" x14ac:dyDescent="0.25">
      <c r="A34" s="35">
        <v>21359</v>
      </c>
      <c r="B34" s="57" t="s">
        <v>31</v>
      </c>
      <c r="C34" s="311">
        <f t="shared" si="1"/>
        <v>0</v>
      </c>
      <c r="D34" s="234" t="s">
        <v>25</v>
      </c>
      <c r="E34" s="59" t="s">
        <v>25</v>
      </c>
      <c r="F34" s="235" t="s">
        <v>25</v>
      </c>
      <c r="G34" s="234" t="s">
        <v>25</v>
      </c>
      <c r="H34" s="236" t="s">
        <v>25</v>
      </c>
      <c r="I34" s="61" t="s">
        <v>25</v>
      </c>
      <c r="J34" s="237"/>
      <c r="K34" s="238"/>
      <c r="L34" s="110">
        <f t="shared" si="2"/>
        <v>0</v>
      </c>
      <c r="M34" s="239" t="s">
        <v>25</v>
      </c>
      <c r="N34" s="59" t="s">
        <v>25</v>
      </c>
      <c r="O34" s="61" t="s">
        <v>25</v>
      </c>
      <c r="P34" s="213"/>
    </row>
    <row r="35" spans="1:16" s="20" customFormat="1" ht="36.75" hidden="1" thickTop="1" x14ac:dyDescent="0.25">
      <c r="A35" s="51">
        <v>21370</v>
      </c>
      <c r="B35" s="44" t="s">
        <v>32</v>
      </c>
      <c r="C35" s="375">
        <f t="shared" si="1"/>
        <v>0</v>
      </c>
      <c r="D35" s="223" t="s">
        <v>25</v>
      </c>
      <c r="E35" s="47" t="s">
        <v>25</v>
      </c>
      <c r="F35" s="226" t="s">
        <v>25</v>
      </c>
      <c r="G35" s="223" t="s">
        <v>25</v>
      </c>
      <c r="H35" s="224" t="s">
        <v>25</v>
      </c>
      <c r="I35" s="48" t="s">
        <v>25</v>
      </c>
      <c r="J35" s="227">
        <f>SUM(J36)</f>
        <v>0</v>
      </c>
      <c r="K35" s="104">
        <f>SUM(K36)</f>
        <v>0</v>
      </c>
      <c r="L35" s="112">
        <f t="shared" si="2"/>
        <v>0</v>
      </c>
      <c r="M35" s="178" t="s">
        <v>25</v>
      </c>
      <c r="N35" s="47" t="s">
        <v>25</v>
      </c>
      <c r="O35" s="48" t="s">
        <v>25</v>
      </c>
      <c r="P35" s="225"/>
    </row>
    <row r="36" spans="1:16" ht="36.75" hidden="1" thickTop="1" x14ac:dyDescent="0.25">
      <c r="A36" s="62">
        <v>21379</v>
      </c>
      <c r="B36" s="63" t="s">
        <v>33</v>
      </c>
      <c r="C36" s="322">
        <f t="shared" si="1"/>
        <v>0</v>
      </c>
      <c r="D36" s="240" t="s">
        <v>25</v>
      </c>
      <c r="E36" s="65" t="s">
        <v>25</v>
      </c>
      <c r="F36" s="72" t="s">
        <v>25</v>
      </c>
      <c r="G36" s="240" t="s">
        <v>25</v>
      </c>
      <c r="H36" s="241" t="s">
        <v>25</v>
      </c>
      <c r="I36" s="67" t="s">
        <v>25</v>
      </c>
      <c r="J36" s="242"/>
      <c r="K36" s="243"/>
      <c r="L36" s="244">
        <f t="shared" si="2"/>
        <v>0</v>
      </c>
      <c r="M36" s="245" t="s">
        <v>25</v>
      </c>
      <c r="N36" s="65" t="s">
        <v>25</v>
      </c>
      <c r="O36" s="67" t="s">
        <v>25</v>
      </c>
      <c r="P36" s="246"/>
    </row>
    <row r="37" spans="1:16" s="20" customFormat="1" ht="12.75" hidden="1" thickTop="1" x14ac:dyDescent="0.25">
      <c r="A37" s="51">
        <v>21380</v>
      </c>
      <c r="B37" s="44" t="s">
        <v>34</v>
      </c>
      <c r="C37" s="375">
        <f t="shared" si="1"/>
        <v>0</v>
      </c>
      <c r="D37" s="223" t="s">
        <v>25</v>
      </c>
      <c r="E37" s="47" t="s">
        <v>25</v>
      </c>
      <c r="F37" s="226" t="s">
        <v>25</v>
      </c>
      <c r="G37" s="223" t="s">
        <v>25</v>
      </c>
      <c r="H37" s="224" t="s">
        <v>25</v>
      </c>
      <c r="I37" s="48" t="s">
        <v>25</v>
      </c>
      <c r="J37" s="227">
        <f>SUM(J38:J39)</f>
        <v>0</v>
      </c>
      <c r="K37" s="104">
        <f>SUM(K38:K39)</f>
        <v>0</v>
      </c>
      <c r="L37" s="112">
        <f t="shared" si="2"/>
        <v>0</v>
      </c>
      <c r="M37" s="178" t="s">
        <v>25</v>
      </c>
      <c r="N37" s="47" t="s">
        <v>25</v>
      </c>
      <c r="O37" s="48" t="s">
        <v>25</v>
      </c>
      <c r="P37" s="225"/>
    </row>
    <row r="38" spans="1:16" ht="12.75" hidden="1" thickTop="1" x14ac:dyDescent="0.25">
      <c r="A38" s="32">
        <v>21381</v>
      </c>
      <c r="B38" s="52" t="s">
        <v>35</v>
      </c>
      <c r="C38" s="376">
        <f t="shared" si="1"/>
        <v>0</v>
      </c>
      <c r="D38" s="228" t="s">
        <v>25</v>
      </c>
      <c r="E38" s="54" t="s">
        <v>25</v>
      </c>
      <c r="F38" s="229" t="s">
        <v>25</v>
      </c>
      <c r="G38" s="228" t="s">
        <v>25</v>
      </c>
      <c r="H38" s="230" t="s">
        <v>25</v>
      </c>
      <c r="I38" s="56" t="s">
        <v>25</v>
      </c>
      <c r="J38" s="231"/>
      <c r="K38" s="232"/>
      <c r="L38" s="114">
        <f t="shared" si="2"/>
        <v>0</v>
      </c>
      <c r="M38" s="233" t="s">
        <v>25</v>
      </c>
      <c r="N38" s="54" t="s">
        <v>25</v>
      </c>
      <c r="O38" s="56" t="s">
        <v>25</v>
      </c>
      <c r="P38" s="208"/>
    </row>
    <row r="39" spans="1:16" ht="24.75" hidden="1" thickTop="1" x14ac:dyDescent="0.25">
      <c r="A39" s="36">
        <v>21383</v>
      </c>
      <c r="B39" s="57" t="s">
        <v>36</v>
      </c>
      <c r="C39" s="311">
        <f t="shared" si="1"/>
        <v>0</v>
      </c>
      <c r="D39" s="234" t="s">
        <v>25</v>
      </c>
      <c r="E39" s="59" t="s">
        <v>25</v>
      </c>
      <c r="F39" s="235" t="s">
        <v>25</v>
      </c>
      <c r="G39" s="234" t="s">
        <v>25</v>
      </c>
      <c r="H39" s="236" t="s">
        <v>25</v>
      </c>
      <c r="I39" s="61" t="s">
        <v>25</v>
      </c>
      <c r="J39" s="237"/>
      <c r="K39" s="238"/>
      <c r="L39" s="110">
        <f t="shared" si="2"/>
        <v>0</v>
      </c>
      <c r="M39" s="239" t="s">
        <v>25</v>
      </c>
      <c r="N39" s="59" t="s">
        <v>25</v>
      </c>
      <c r="O39" s="61" t="s">
        <v>25</v>
      </c>
      <c r="P39" s="213"/>
    </row>
    <row r="40" spans="1:16" s="20" customFormat="1" ht="24.75" hidden="1" thickTop="1" x14ac:dyDescent="0.25">
      <c r="A40" s="51">
        <v>21390</v>
      </c>
      <c r="B40" s="44" t="s">
        <v>37</v>
      </c>
      <c r="C40" s="375">
        <f t="shared" si="1"/>
        <v>0</v>
      </c>
      <c r="D40" s="223" t="s">
        <v>25</v>
      </c>
      <c r="E40" s="47" t="s">
        <v>25</v>
      </c>
      <c r="F40" s="226" t="s">
        <v>25</v>
      </c>
      <c r="G40" s="223" t="s">
        <v>25</v>
      </c>
      <c r="H40" s="224" t="s">
        <v>25</v>
      </c>
      <c r="I40" s="48" t="s">
        <v>25</v>
      </c>
      <c r="J40" s="227">
        <f>SUM(J41:J44)</f>
        <v>0</v>
      </c>
      <c r="K40" s="104">
        <f>SUM(K41:K44)</f>
        <v>0</v>
      </c>
      <c r="L40" s="112">
        <f t="shared" si="2"/>
        <v>0</v>
      </c>
      <c r="M40" s="178" t="s">
        <v>25</v>
      </c>
      <c r="N40" s="47" t="s">
        <v>25</v>
      </c>
      <c r="O40" s="48" t="s">
        <v>25</v>
      </c>
      <c r="P40" s="225"/>
    </row>
    <row r="41" spans="1:16" ht="24.75" hidden="1" thickTop="1" x14ac:dyDescent="0.25">
      <c r="A41" s="32">
        <v>21391</v>
      </c>
      <c r="B41" s="52" t="s">
        <v>38</v>
      </c>
      <c r="C41" s="376">
        <f t="shared" si="1"/>
        <v>0</v>
      </c>
      <c r="D41" s="228" t="s">
        <v>25</v>
      </c>
      <c r="E41" s="54" t="s">
        <v>25</v>
      </c>
      <c r="F41" s="229" t="s">
        <v>25</v>
      </c>
      <c r="G41" s="228" t="s">
        <v>25</v>
      </c>
      <c r="H41" s="230" t="s">
        <v>25</v>
      </c>
      <c r="I41" s="56" t="s">
        <v>25</v>
      </c>
      <c r="J41" s="231"/>
      <c r="K41" s="232"/>
      <c r="L41" s="114">
        <f t="shared" si="2"/>
        <v>0</v>
      </c>
      <c r="M41" s="233" t="s">
        <v>25</v>
      </c>
      <c r="N41" s="54" t="s">
        <v>25</v>
      </c>
      <c r="O41" s="56" t="s">
        <v>25</v>
      </c>
      <c r="P41" s="208"/>
    </row>
    <row r="42" spans="1:16" ht="12.75" hidden="1" thickTop="1" x14ac:dyDescent="0.25">
      <c r="A42" s="36">
        <v>21393</v>
      </c>
      <c r="B42" s="57" t="s">
        <v>39</v>
      </c>
      <c r="C42" s="311">
        <f t="shared" si="1"/>
        <v>0</v>
      </c>
      <c r="D42" s="234" t="s">
        <v>25</v>
      </c>
      <c r="E42" s="59" t="s">
        <v>25</v>
      </c>
      <c r="F42" s="235" t="s">
        <v>25</v>
      </c>
      <c r="G42" s="234" t="s">
        <v>25</v>
      </c>
      <c r="H42" s="236" t="s">
        <v>25</v>
      </c>
      <c r="I42" s="61" t="s">
        <v>25</v>
      </c>
      <c r="J42" s="237"/>
      <c r="K42" s="238"/>
      <c r="L42" s="110">
        <f t="shared" si="2"/>
        <v>0</v>
      </c>
      <c r="M42" s="239" t="s">
        <v>25</v>
      </c>
      <c r="N42" s="59" t="s">
        <v>25</v>
      </c>
      <c r="O42" s="61" t="s">
        <v>25</v>
      </c>
      <c r="P42" s="213"/>
    </row>
    <row r="43" spans="1:16" ht="12.75" hidden="1" thickTop="1" x14ac:dyDescent="0.25">
      <c r="A43" s="36">
        <v>21395</v>
      </c>
      <c r="B43" s="57" t="s">
        <v>40</v>
      </c>
      <c r="C43" s="311">
        <f t="shared" si="1"/>
        <v>0</v>
      </c>
      <c r="D43" s="234" t="s">
        <v>25</v>
      </c>
      <c r="E43" s="59" t="s">
        <v>25</v>
      </c>
      <c r="F43" s="235" t="s">
        <v>25</v>
      </c>
      <c r="G43" s="234" t="s">
        <v>25</v>
      </c>
      <c r="H43" s="236" t="s">
        <v>25</v>
      </c>
      <c r="I43" s="61" t="s">
        <v>25</v>
      </c>
      <c r="J43" s="237"/>
      <c r="K43" s="238"/>
      <c r="L43" s="110">
        <f t="shared" si="2"/>
        <v>0</v>
      </c>
      <c r="M43" s="239" t="s">
        <v>25</v>
      </c>
      <c r="N43" s="59" t="s">
        <v>25</v>
      </c>
      <c r="O43" s="61" t="s">
        <v>25</v>
      </c>
      <c r="P43" s="213"/>
    </row>
    <row r="44" spans="1:16" ht="24.75" hidden="1" thickTop="1" x14ac:dyDescent="0.25">
      <c r="A44" s="36">
        <v>21399</v>
      </c>
      <c r="B44" s="57" t="s">
        <v>41</v>
      </c>
      <c r="C44" s="311">
        <f t="shared" si="1"/>
        <v>0</v>
      </c>
      <c r="D44" s="234" t="s">
        <v>25</v>
      </c>
      <c r="E44" s="59" t="s">
        <v>25</v>
      </c>
      <c r="F44" s="235" t="s">
        <v>25</v>
      </c>
      <c r="G44" s="234" t="s">
        <v>25</v>
      </c>
      <c r="H44" s="236" t="s">
        <v>25</v>
      </c>
      <c r="I44" s="61" t="s">
        <v>25</v>
      </c>
      <c r="J44" s="237"/>
      <c r="K44" s="238"/>
      <c r="L44" s="110">
        <f t="shared" si="2"/>
        <v>0</v>
      </c>
      <c r="M44" s="239" t="s">
        <v>25</v>
      </c>
      <c r="N44" s="59" t="s">
        <v>25</v>
      </c>
      <c r="O44" s="61" t="s">
        <v>25</v>
      </c>
      <c r="P44" s="213"/>
    </row>
    <row r="45" spans="1:16" s="20" customFormat="1" ht="34.5" hidden="1" customHeight="1" x14ac:dyDescent="0.25">
      <c r="A45" s="51">
        <v>21420</v>
      </c>
      <c r="B45" s="44" t="s">
        <v>42</v>
      </c>
      <c r="C45" s="377">
        <f>F45</f>
        <v>0</v>
      </c>
      <c r="D45" s="247"/>
      <c r="E45" s="46"/>
      <c r="F45" s="222">
        <f>D45+E45</f>
        <v>0</v>
      </c>
      <c r="G45" s="223" t="s">
        <v>25</v>
      </c>
      <c r="H45" s="224" t="s">
        <v>25</v>
      </c>
      <c r="I45" s="48" t="s">
        <v>25</v>
      </c>
      <c r="J45" s="223" t="s">
        <v>25</v>
      </c>
      <c r="K45" s="224" t="s">
        <v>25</v>
      </c>
      <c r="L45" s="48" t="s">
        <v>25</v>
      </c>
      <c r="M45" s="178" t="s">
        <v>25</v>
      </c>
      <c r="N45" s="47" t="s">
        <v>25</v>
      </c>
      <c r="O45" s="48" t="s">
        <v>25</v>
      </c>
      <c r="P45" s="225"/>
    </row>
    <row r="46" spans="1:16" s="20" customFormat="1" ht="24.75" hidden="1" thickTop="1" x14ac:dyDescent="0.25">
      <c r="A46" s="69">
        <v>21490</v>
      </c>
      <c r="B46" s="70" t="s">
        <v>43</v>
      </c>
      <c r="C46" s="377">
        <f>F46+I46+L46</f>
        <v>0</v>
      </c>
      <c r="D46" s="248">
        <f>D47</f>
        <v>0</v>
      </c>
      <c r="E46" s="71">
        <f>E47</f>
        <v>0</v>
      </c>
      <c r="F46" s="249">
        <f>D46+E46</f>
        <v>0</v>
      </c>
      <c r="G46" s="248">
        <f>G47</f>
        <v>0</v>
      </c>
      <c r="H46" s="250">
        <f t="shared" ref="H46:K46" si="3">H47</f>
        <v>0</v>
      </c>
      <c r="I46" s="251">
        <f>G46+H46</f>
        <v>0</v>
      </c>
      <c r="J46" s="248">
        <f>J47</f>
        <v>0</v>
      </c>
      <c r="K46" s="250">
        <f t="shared" si="3"/>
        <v>0</v>
      </c>
      <c r="L46" s="251">
        <f>J46+K46</f>
        <v>0</v>
      </c>
      <c r="M46" s="178" t="s">
        <v>25</v>
      </c>
      <c r="N46" s="47" t="s">
        <v>25</v>
      </c>
      <c r="O46" s="48" t="s">
        <v>25</v>
      </c>
      <c r="P46" s="225"/>
    </row>
    <row r="47" spans="1:16" s="20" customFormat="1" ht="24.75" hidden="1" thickTop="1" x14ac:dyDescent="0.25">
      <c r="A47" s="36">
        <v>21499</v>
      </c>
      <c r="B47" s="57" t="s">
        <v>44</v>
      </c>
      <c r="C47" s="378">
        <f>F47+I47+L47</f>
        <v>0</v>
      </c>
      <c r="D47" s="204"/>
      <c r="E47" s="34"/>
      <c r="F47" s="205">
        <f>D47+E47</f>
        <v>0</v>
      </c>
      <c r="G47" s="253"/>
      <c r="H47" s="206"/>
      <c r="I47" s="207">
        <f>G47+H47</f>
        <v>0</v>
      </c>
      <c r="J47" s="204"/>
      <c r="K47" s="206"/>
      <c r="L47" s="207">
        <f>J47+K47</f>
        <v>0</v>
      </c>
      <c r="M47" s="245" t="s">
        <v>25</v>
      </c>
      <c r="N47" s="65" t="s">
        <v>25</v>
      </c>
      <c r="O47" s="67" t="s">
        <v>25</v>
      </c>
      <c r="P47" s="246"/>
    </row>
    <row r="48" spans="1:16" ht="24.75" hidden="1" thickTop="1" x14ac:dyDescent="0.25">
      <c r="A48" s="73">
        <v>23000</v>
      </c>
      <c r="B48" s="74" t="s">
        <v>45</v>
      </c>
      <c r="C48" s="377">
        <f>O48</f>
        <v>0</v>
      </c>
      <c r="D48" s="254" t="s">
        <v>25</v>
      </c>
      <c r="E48" s="76" t="s">
        <v>25</v>
      </c>
      <c r="F48" s="255" t="s">
        <v>25</v>
      </c>
      <c r="G48" s="254" t="s">
        <v>25</v>
      </c>
      <c r="H48" s="256" t="s">
        <v>25</v>
      </c>
      <c r="I48" s="257" t="s">
        <v>25</v>
      </c>
      <c r="J48" s="254" t="s">
        <v>25</v>
      </c>
      <c r="K48" s="256" t="s">
        <v>25</v>
      </c>
      <c r="L48" s="257" t="s">
        <v>25</v>
      </c>
      <c r="M48" s="169">
        <f>SUM(M49:M50)</f>
        <v>0</v>
      </c>
      <c r="N48" s="75">
        <f>SUM(N49:N50)</f>
        <v>0</v>
      </c>
      <c r="O48" s="258">
        <f>M48+N48</f>
        <v>0</v>
      </c>
      <c r="P48" s="225"/>
    </row>
    <row r="49" spans="1:16" ht="24.75" hidden="1" thickTop="1" x14ac:dyDescent="0.25">
      <c r="A49" s="77">
        <v>23410</v>
      </c>
      <c r="B49" s="78" t="s">
        <v>46</v>
      </c>
      <c r="C49" s="379">
        <f>O49</f>
        <v>0</v>
      </c>
      <c r="D49" s="259" t="s">
        <v>25</v>
      </c>
      <c r="E49" s="79" t="s">
        <v>25</v>
      </c>
      <c r="F49" s="260" t="s">
        <v>25</v>
      </c>
      <c r="G49" s="259" t="s">
        <v>25</v>
      </c>
      <c r="H49" s="261" t="s">
        <v>25</v>
      </c>
      <c r="I49" s="262" t="s">
        <v>25</v>
      </c>
      <c r="J49" s="259" t="s">
        <v>25</v>
      </c>
      <c r="K49" s="261" t="s">
        <v>25</v>
      </c>
      <c r="L49" s="262" t="s">
        <v>25</v>
      </c>
      <c r="M49" s="263"/>
      <c r="N49" s="264"/>
      <c r="O49" s="160">
        <f>M49+N49</f>
        <v>0</v>
      </c>
      <c r="P49" s="265"/>
    </row>
    <row r="50" spans="1:16" ht="24.75" hidden="1" thickTop="1" x14ac:dyDescent="0.25">
      <c r="A50" s="77">
        <v>23510</v>
      </c>
      <c r="B50" s="78" t="s">
        <v>47</v>
      </c>
      <c r="C50" s="379">
        <f>O50</f>
        <v>0</v>
      </c>
      <c r="D50" s="259" t="s">
        <v>25</v>
      </c>
      <c r="E50" s="79" t="s">
        <v>25</v>
      </c>
      <c r="F50" s="260" t="s">
        <v>25</v>
      </c>
      <c r="G50" s="259" t="s">
        <v>25</v>
      </c>
      <c r="H50" s="261" t="s">
        <v>25</v>
      </c>
      <c r="I50" s="262" t="s">
        <v>25</v>
      </c>
      <c r="J50" s="259" t="s">
        <v>25</v>
      </c>
      <c r="K50" s="261" t="s">
        <v>25</v>
      </c>
      <c r="L50" s="262" t="s">
        <v>25</v>
      </c>
      <c r="M50" s="263"/>
      <c r="N50" s="264"/>
      <c r="O50" s="160">
        <f>M50+N50</f>
        <v>0</v>
      </c>
      <c r="P50" s="265"/>
    </row>
    <row r="51" spans="1:16" ht="12.75" thickTop="1" x14ac:dyDescent="0.25">
      <c r="A51" s="81"/>
      <c r="B51" s="78"/>
      <c r="C51" s="380"/>
      <c r="D51" s="356"/>
      <c r="E51" s="357"/>
      <c r="F51" s="266"/>
      <c r="G51" s="356"/>
      <c r="H51" s="361"/>
      <c r="I51" s="262"/>
      <c r="J51" s="363"/>
      <c r="K51" s="364"/>
      <c r="L51" s="160"/>
      <c r="M51" s="263"/>
      <c r="N51" s="264"/>
      <c r="O51" s="160"/>
      <c r="P51" s="265"/>
    </row>
    <row r="52" spans="1:16" s="20" customFormat="1" x14ac:dyDescent="0.25">
      <c r="A52" s="83"/>
      <c r="B52" s="84" t="s">
        <v>48</v>
      </c>
      <c r="C52" s="381"/>
      <c r="D52" s="358"/>
      <c r="E52" s="359"/>
      <c r="F52" s="267"/>
      <c r="G52" s="358"/>
      <c r="H52" s="362"/>
      <c r="I52" s="161"/>
      <c r="J52" s="358"/>
      <c r="K52" s="362"/>
      <c r="L52" s="161"/>
      <c r="M52" s="365"/>
      <c r="N52" s="359"/>
      <c r="O52" s="161"/>
      <c r="P52" s="268"/>
    </row>
    <row r="53" spans="1:16" s="20" customFormat="1" ht="12.75" thickBot="1" x14ac:dyDescent="0.3">
      <c r="A53" s="86"/>
      <c r="B53" s="21" t="s">
        <v>49</v>
      </c>
      <c r="C53" s="382">
        <f t="shared" ref="C53:C116" si="4">F53+I53+L53+O53</f>
        <v>462317</v>
      </c>
      <c r="D53" s="269">
        <f>SUM(D54,D284)</f>
        <v>462317</v>
      </c>
      <c r="E53" s="88">
        <f>SUM(E54,E284)</f>
        <v>0</v>
      </c>
      <c r="F53" s="270">
        <f t="shared" ref="F53:F117" si="5">D53+E53</f>
        <v>462317</v>
      </c>
      <c r="G53" s="269">
        <f>SUM(G54,G284)</f>
        <v>0</v>
      </c>
      <c r="H53" s="271">
        <f>SUM(H54,H284)</f>
        <v>0</v>
      </c>
      <c r="I53" s="89">
        <f t="shared" ref="I53:I117" si="6">G53+H53</f>
        <v>0</v>
      </c>
      <c r="J53" s="269">
        <f>SUM(J54,J284)</f>
        <v>0</v>
      </c>
      <c r="K53" s="271">
        <f>SUM(K54,K284)</f>
        <v>0</v>
      </c>
      <c r="L53" s="89">
        <f t="shared" ref="L53:L117" si="7">J53+K53</f>
        <v>0</v>
      </c>
      <c r="M53" s="163">
        <f>SUM(M54,M284)</f>
        <v>0</v>
      </c>
      <c r="N53" s="88">
        <f>SUM(N54,N284)</f>
        <v>0</v>
      </c>
      <c r="O53" s="89">
        <f t="shared" ref="O53:O117" si="8">M53+N53</f>
        <v>0</v>
      </c>
      <c r="P53" s="199"/>
    </row>
    <row r="54" spans="1:16" s="20" customFormat="1" ht="36.75" thickTop="1" x14ac:dyDescent="0.25">
      <c r="A54" s="90"/>
      <c r="B54" s="91" t="s">
        <v>50</v>
      </c>
      <c r="C54" s="383">
        <f t="shared" si="4"/>
        <v>462317</v>
      </c>
      <c r="D54" s="272">
        <f>SUM(D55,D197)</f>
        <v>462317</v>
      </c>
      <c r="E54" s="93">
        <f>SUM(E55,E197)</f>
        <v>0</v>
      </c>
      <c r="F54" s="273">
        <f t="shared" si="5"/>
        <v>462317</v>
      </c>
      <c r="G54" s="272">
        <f>SUM(G55,G197)</f>
        <v>0</v>
      </c>
      <c r="H54" s="274">
        <f>SUM(H55,H197)</f>
        <v>0</v>
      </c>
      <c r="I54" s="94">
        <f t="shared" si="6"/>
        <v>0</v>
      </c>
      <c r="J54" s="272">
        <f>SUM(J55,J197)</f>
        <v>0</v>
      </c>
      <c r="K54" s="274">
        <f>SUM(K55,K197)</f>
        <v>0</v>
      </c>
      <c r="L54" s="94">
        <f t="shared" si="7"/>
        <v>0</v>
      </c>
      <c r="M54" s="170">
        <f>SUM(M55,M197)</f>
        <v>0</v>
      </c>
      <c r="N54" s="93">
        <f>SUM(N55,N197)</f>
        <v>0</v>
      </c>
      <c r="O54" s="94">
        <f t="shared" si="8"/>
        <v>0</v>
      </c>
      <c r="P54" s="275"/>
    </row>
    <row r="55" spans="1:16" s="20" customFormat="1" ht="24" x14ac:dyDescent="0.25">
      <c r="A55" s="95"/>
      <c r="B55" s="16" t="s">
        <v>51</v>
      </c>
      <c r="C55" s="384">
        <f t="shared" si="4"/>
        <v>458421</v>
      </c>
      <c r="D55" s="276">
        <f>SUM(D56,D78,D176,D190)</f>
        <v>458421</v>
      </c>
      <c r="E55" s="97">
        <f>SUM(E56,E78,E176,E190)</f>
        <v>0</v>
      </c>
      <c r="F55" s="277">
        <f t="shared" si="5"/>
        <v>458421</v>
      </c>
      <c r="G55" s="276">
        <f>SUM(G56,G78,G176,G190)</f>
        <v>0</v>
      </c>
      <c r="H55" s="278">
        <f>SUM(H56,H78,H176,H190)</f>
        <v>0</v>
      </c>
      <c r="I55" s="98">
        <f t="shared" si="6"/>
        <v>0</v>
      </c>
      <c r="J55" s="276">
        <f>SUM(J56,J78,J176,J190)</f>
        <v>0</v>
      </c>
      <c r="K55" s="278">
        <f>SUM(K56,K78,K176,K190)</f>
        <v>0</v>
      </c>
      <c r="L55" s="98">
        <f t="shared" si="7"/>
        <v>0</v>
      </c>
      <c r="M55" s="171">
        <f>SUM(M56,M78,M176,M190)</f>
        <v>0</v>
      </c>
      <c r="N55" s="97">
        <f>SUM(N56,N78,N176,N190)</f>
        <v>0</v>
      </c>
      <c r="O55" s="98">
        <f t="shared" si="8"/>
        <v>0</v>
      </c>
      <c r="P55" s="279"/>
    </row>
    <row r="56" spans="1:16" s="20" customFormat="1" x14ac:dyDescent="0.25">
      <c r="A56" s="99">
        <v>1000</v>
      </c>
      <c r="B56" s="99" t="s">
        <v>52</v>
      </c>
      <c r="C56" s="385">
        <f t="shared" si="4"/>
        <v>3557</v>
      </c>
      <c r="D56" s="280">
        <f>SUM(D57,D70)</f>
        <v>3557</v>
      </c>
      <c r="E56" s="101">
        <f>SUM(E57,E70)</f>
        <v>0</v>
      </c>
      <c r="F56" s="281">
        <f t="shared" si="5"/>
        <v>3557</v>
      </c>
      <c r="G56" s="280">
        <f>SUM(G57,G70)</f>
        <v>0</v>
      </c>
      <c r="H56" s="282">
        <f>SUM(H57,H70)</f>
        <v>0</v>
      </c>
      <c r="I56" s="102">
        <f t="shared" si="6"/>
        <v>0</v>
      </c>
      <c r="J56" s="280">
        <f>SUM(J57,J70)</f>
        <v>0</v>
      </c>
      <c r="K56" s="282">
        <f>SUM(K57,K70)</f>
        <v>0</v>
      </c>
      <c r="L56" s="102">
        <f t="shared" si="7"/>
        <v>0</v>
      </c>
      <c r="M56" s="133">
        <f>SUM(M57,M70)</f>
        <v>0</v>
      </c>
      <c r="N56" s="101">
        <f>SUM(N57,N70)</f>
        <v>0</v>
      </c>
      <c r="O56" s="102">
        <f t="shared" si="8"/>
        <v>0</v>
      </c>
      <c r="P56" s="366"/>
    </row>
    <row r="57" spans="1:16" x14ac:dyDescent="0.25">
      <c r="A57" s="44">
        <v>1100</v>
      </c>
      <c r="B57" s="103" t="s">
        <v>53</v>
      </c>
      <c r="C57" s="375">
        <f t="shared" si="4"/>
        <v>3270</v>
      </c>
      <c r="D57" s="227">
        <f>SUM(D58,D61,D69)</f>
        <v>3270</v>
      </c>
      <c r="E57" s="50">
        <f>SUM(E58,E61,E69)</f>
        <v>0</v>
      </c>
      <c r="F57" s="283">
        <f t="shared" si="5"/>
        <v>3270</v>
      </c>
      <c r="G57" s="227">
        <f>SUM(G58,G61,G69)</f>
        <v>0</v>
      </c>
      <c r="H57" s="104">
        <f>SUM(H58,H61,H69)</f>
        <v>0</v>
      </c>
      <c r="I57" s="112">
        <f t="shared" si="6"/>
        <v>0</v>
      </c>
      <c r="J57" s="227">
        <f>SUM(J58,J61,J69)</f>
        <v>0</v>
      </c>
      <c r="K57" s="104">
        <f>SUM(K58,K61,K69)</f>
        <v>0</v>
      </c>
      <c r="L57" s="112">
        <f t="shared" si="7"/>
        <v>0</v>
      </c>
      <c r="M57" s="134">
        <f>SUM(M58,M61,M69)</f>
        <v>0</v>
      </c>
      <c r="N57" s="126">
        <f>SUM(N58,N61,N69)</f>
        <v>0</v>
      </c>
      <c r="O57" s="284">
        <f t="shared" si="8"/>
        <v>0</v>
      </c>
      <c r="P57" s="285"/>
    </row>
    <row r="58" spans="1:16" hidden="1" x14ac:dyDescent="0.25">
      <c r="A58" s="105">
        <v>1110</v>
      </c>
      <c r="B58" s="78" t="s">
        <v>54</v>
      </c>
      <c r="C58" s="380">
        <f t="shared" si="4"/>
        <v>0</v>
      </c>
      <c r="D58" s="127">
        <f>SUM(D59:D60)</f>
        <v>0</v>
      </c>
      <c r="E58" s="106">
        <f>SUM(E59:E60)</f>
        <v>0</v>
      </c>
      <c r="F58" s="286">
        <f t="shared" si="5"/>
        <v>0</v>
      </c>
      <c r="G58" s="127">
        <f>SUM(G59:G60)</f>
        <v>0</v>
      </c>
      <c r="H58" s="172">
        <f>SUM(H59:H60)</f>
        <v>0</v>
      </c>
      <c r="I58" s="107">
        <f t="shared" si="6"/>
        <v>0</v>
      </c>
      <c r="J58" s="127">
        <f>SUM(J59:J60)</f>
        <v>0</v>
      </c>
      <c r="K58" s="172">
        <f>SUM(K59:K60)</f>
        <v>0</v>
      </c>
      <c r="L58" s="107">
        <f t="shared" si="7"/>
        <v>0</v>
      </c>
      <c r="M58" s="132">
        <f>SUM(M59:M60)</f>
        <v>0</v>
      </c>
      <c r="N58" s="106">
        <f>SUM(N59:N60)</f>
        <v>0</v>
      </c>
      <c r="O58" s="107">
        <f t="shared" si="8"/>
        <v>0</v>
      </c>
      <c r="P58" s="265"/>
    </row>
    <row r="59" spans="1:16" hidden="1" x14ac:dyDescent="0.25">
      <c r="A59" s="32">
        <v>1111</v>
      </c>
      <c r="B59" s="52" t="s">
        <v>55</v>
      </c>
      <c r="C59" s="376">
        <f t="shared" si="4"/>
        <v>0</v>
      </c>
      <c r="D59" s="231">
        <v>0</v>
      </c>
      <c r="E59" s="55"/>
      <c r="F59" s="287">
        <f t="shared" si="5"/>
        <v>0</v>
      </c>
      <c r="G59" s="231"/>
      <c r="H59" s="232"/>
      <c r="I59" s="114">
        <f t="shared" si="6"/>
        <v>0</v>
      </c>
      <c r="J59" s="231">
        <v>0</v>
      </c>
      <c r="K59" s="232"/>
      <c r="L59" s="114">
        <f t="shared" si="7"/>
        <v>0</v>
      </c>
      <c r="M59" s="179"/>
      <c r="N59" s="55"/>
      <c r="O59" s="114">
        <f t="shared" si="8"/>
        <v>0</v>
      </c>
      <c r="P59" s="208"/>
    </row>
    <row r="60" spans="1:16" ht="24" hidden="1" x14ac:dyDescent="0.25">
      <c r="A60" s="36">
        <v>1119</v>
      </c>
      <c r="B60" s="57" t="s">
        <v>56</v>
      </c>
      <c r="C60" s="311">
        <f t="shared" si="4"/>
        <v>0</v>
      </c>
      <c r="D60" s="237">
        <v>0</v>
      </c>
      <c r="E60" s="60"/>
      <c r="F60" s="145">
        <f t="shared" si="5"/>
        <v>0</v>
      </c>
      <c r="G60" s="237"/>
      <c r="H60" s="238"/>
      <c r="I60" s="110">
        <f t="shared" si="6"/>
        <v>0</v>
      </c>
      <c r="J60" s="237">
        <v>0</v>
      </c>
      <c r="K60" s="238"/>
      <c r="L60" s="110">
        <f t="shared" si="7"/>
        <v>0</v>
      </c>
      <c r="M60" s="121"/>
      <c r="N60" s="60"/>
      <c r="O60" s="110">
        <f t="shared" si="8"/>
        <v>0</v>
      </c>
      <c r="P60" s="213"/>
    </row>
    <row r="61" spans="1:16" ht="24" hidden="1" x14ac:dyDescent="0.25">
      <c r="A61" s="108">
        <v>1140</v>
      </c>
      <c r="B61" s="57" t="s">
        <v>57</v>
      </c>
      <c r="C61" s="311">
        <f t="shared" si="4"/>
        <v>0</v>
      </c>
      <c r="D61" s="288">
        <f>SUM(D62:D68)</f>
        <v>0</v>
      </c>
      <c r="E61" s="109">
        <f>SUM(E62:E68)</f>
        <v>0</v>
      </c>
      <c r="F61" s="145">
        <f>D61+E61</f>
        <v>0</v>
      </c>
      <c r="G61" s="288">
        <f>SUM(G62:G68)</f>
        <v>0</v>
      </c>
      <c r="H61" s="115">
        <f>SUM(H62:H68)</f>
        <v>0</v>
      </c>
      <c r="I61" s="110">
        <f t="shared" si="6"/>
        <v>0</v>
      </c>
      <c r="J61" s="288">
        <f>SUM(J62:J68)</f>
        <v>0</v>
      </c>
      <c r="K61" s="115">
        <f>SUM(K62:K68)</f>
        <v>0</v>
      </c>
      <c r="L61" s="110">
        <f t="shared" si="7"/>
        <v>0</v>
      </c>
      <c r="M61" s="131">
        <f>SUM(M62:M68)</f>
        <v>0</v>
      </c>
      <c r="N61" s="109">
        <f>SUM(N62:N68)</f>
        <v>0</v>
      </c>
      <c r="O61" s="110">
        <f t="shared" si="8"/>
        <v>0</v>
      </c>
      <c r="P61" s="213"/>
    </row>
    <row r="62" spans="1:16" hidden="1" x14ac:dyDescent="0.25">
      <c r="A62" s="36">
        <v>1141</v>
      </c>
      <c r="B62" s="57" t="s">
        <v>58</v>
      </c>
      <c r="C62" s="311">
        <f t="shared" si="4"/>
        <v>0</v>
      </c>
      <c r="D62" s="237">
        <v>0</v>
      </c>
      <c r="E62" s="60"/>
      <c r="F62" s="145">
        <f t="shared" si="5"/>
        <v>0</v>
      </c>
      <c r="G62" s="237"/>
      <c r="H62" s="238"/>
      <c r="I62" s="110">
        <f t="shared" si="6"/>
        <v>0</v>
      </c>
      <c r="J62" s="237">
        <v>0</v>
      </c>
      <c r="K62" s="238"/>
      <c r="L62" s="110">
        <f t="shared" si="7"/>
        <v>0</v>
      </c>
      <c r="M62" s="121"/>
      <c r="N62" s="60"/>
      <c r="O62" s="110">
        <f t="shared" si="8"/>
        <v>0</v>
      </c>
      <c r="P62" s="213"/>
    </row>
    <row r="63" spans="1:16" ht="24" hidden="1" x14ac:dyDescent="0.25">
      <c r="A63" s="36">
        <v>1142</v>
      </c>
      <c r="B63" s="57" t="s">
        <v>59</v>
      </c>
      <c r="C63" s="311">
        <f t="shared" si="4"/>
        <v>0</v>
      </c>
      <c r="D63" s="237">
        <v>0</v>
      </c>
      <c r="E63" s="60"/>
      <c r="F63" s="145">
        <f t="shared" si="5"/>
        <v>0</v>
      </c>
      <c r="G63" s="237"/>
      <c r="H63" s="238"/>
      <c r="I63" s="110">
        <f t="shared" si="6"/>
        <v>0</v>
      </c>
      <c r="J63" s="237">
        <v>0</v>
      </c>
      <c r="K63" s="238"/>
      <c r="L63" s="110">
        <f t="shared" si="7"/>
        <v>0</v>
      </c>
      <c r="M63" s="121"/>
      <c r="N63" s="60"/>
      <c r="O63" s="110">
        <f t="shared" si="8"/>
        <v>0</v>
      </c>
      <c r="P63" s="213"/>
    </row>
    <row r="64" spans="1:16" ht="24" hidden="1" x14ac:dyDescent="0.25">
      <c r="A64" s="36">
        <v>1145</v>
      </c>
      <c r="B64" s="57" t="s">
        <v>60</v>
      </c>
      <c r="C64" s="311">
        <f t="shared" si="4"/>
        <v>0</v>
      </c>
      <c r="D64" s="237">
        <v>0</v>
      </c>
      <c r="E64" s="60"/>
      <c r="F64" s="145">
        <f t="shared" si="5"/>
        <v>0</v>
      </c>
      <c r="G64" s="237"/>
      <c r="H64" s="238"/>
      <c r="I64" s="110">
        <f t="shared" si="6"/>
        <v>0</v>
      </c>
      <c r="J64" s="237">
        <v>0</v>
      </c>
      <c r="K64" s="238"/>
      <c r="L64" s="110">
        <f t="shared" si="7"/>
        <v>0</v>
      </c>
      <c r="M64" s="121"/>
      <c r="N64" s="60"/>
      <c r="O64" s="110">
        <f t="shared" si="8"/>
        <v>0</v>
      </c>
      <c r="P64" s="213"/>
    </row>
    <row r="65" spans="1:16" ht="24" hidden="1" x14ac:dyDescent="0.25">
      <c r="A65" s="36">
        <v>1146</v>
      </c>
      <c r="B65" s="57" t="s">
        <v>61</v>
      </c>
      <c r="C65" s="311">
        <f t="shared" si="4"/>
        <v>0</v>
      </c>
      <c r="D65" s="237">
        <v>0</v>
      </c>
      <c r="E65" s="60"/>
      <c r="F65" s="145">
        <f t="shared" si="5"/>
        <v>0</v>
      </c>
      <c r="G65" s="237"/>
      <c r="H65" s="238"/>
      <c r="I65" s="110">
        <f t="shared" si="6"/>
        <v>0</v>
      </c>
      <c r="J65" s="237">
        <v>0</v>
      </c>
      <c r="K65" s="238"/>
      <c r="L65" s="110">
        <f t="shared" si="7"/>
        <v>0</v>
      </c>
      <c r="M65" s="121"/>
      <c r="N65" s="60"/>
      <c r="O65" s="110">
        <f t="shared" si="8"/>
        <v>0</v>
      </c>
      <c r="P65" s="213"/>
    </row>
    <row r="66" spans="1:16" hidden="1" x14ac:dyDescent="0.25">
      <c r="A66" s="36">
        <v>1147</v>
      </c>
      <c r="B66" s="57" t="s">
        <v>62</v>
      </c>
      <c r="C66" s="311">
        <f t="shared" si="4"/>
        <v>0</v>
      </c>
      <c r="D66" s="237">
        <v>0</v>
      </c>
      <c r="E66" s="60"/>
      <c r="F66" s="145">
        <f t="shared" si="5"/>
        <v>0</v>
      </c>
      <c r="G66" s="237"/>
      <c r="H66" s="238"/>
      <c r="I66" s="110">
        <f t="shared" si="6"/>
        <v>0</v>
      </c>
      <c r="J66" s="237">
        <v>0</v>
      </c>
      <c r="K66" s="238"/>
      <c r="L66" s="110">
        <f t="shared" si="7"/>
        <v>0</v>
      </c>
      <c r="M66" s="121"/>
      <c r="N66" s="60"/>
      <c r="O66" s="110">
        <f t="shared" si="8"/>
        <v>0</v>
      </c>
      <c r="P66" s="213"/>
    </row>
    <row r="67" spans="1:16" hidden="1" x14ac:dyDescent="0.25">
      <c r="A67" s="36">
        <v>1148</v>
      </c>
      <c r="B67" s="57" t="s">
        <v>63</v>
      </c>
      <c r="C67" s="311">
        <f t="shared" si="4"/>
        <v>0</v>
      </c>
      <c r="D67" s="237">
        <v>0</v>
      </c>
      <c r="E67" s="60"/>
      <c r="F67" s="145">
        <f t="shared" si="5"/>
        <v>0</v>
      </c>
      <c r="G67" s="237"/>
      <c r="H67" s="238"/>
      <c r="I67" s="110">
        <f t="shared" si="6"/>
        <v>0</v>
      </c>
      <c r="J67" s="237">
        <v>0</v>
      </c>
      <c r="K67" s="238"/>
      <c r="L67" s="110">
        <f t="shared" si="7"/>
        <v>0</v>
      </c>
      <c r="M67" s="121"/>
      <c r="N67" s="60"/>
      <c r="O67" s="110">
        <f t="shared" si="8"/>
        <v>0</v>
      </c>
      <c r="P67" s="213"/>
    </row>
    <row r="68" spans="1:16" ht="36" hidden="1" x14ac:dyDescent="0.25">
      <c r="A68" s="36">
        <v>1149</v>
      </c>
      <c r="B68" s="57" t="s">
        <v>64</v>
      </c>
      <c r="C68" s="311">
        <f t="shared" si="4"/>
        <v>0</v>
      </c>
      <c r="D68" s="237">
        <v>0</v>
      </c>
      <c r="E68" s="60"/>
      <c r="F68" s="145">
        <f t="shared" si="5"/>
        <v>0</v>
      </c>
      <c r="G68" s="237"/>
      <c r="H68" s="238"/>
      <c r="I68" s="110">
        <f t="shared" si="6"/>
        <v>0</v>
      </c>
      <c r="J68" s="237">
        <v>0</v>
      </c>
      <c r="K68" s="238"/>
      <c r="L68" s="110">
        <f t="shared" si="7"/>
        <v>0</v>
      </c>
      <c r="M68" s="121"/>
      <c r="N68" s="60"/>
      <c r="O68" s="110">
        <f t="shared" si="8"/>
        <v>0</v>
      </c>
      <c r="P68" s="213"/>
    </row>
    <row r="69" spans="1:16" ht="36" x14ac:dyDescent="0.25">
      <c r="A69" s="105">
        <v>1150</v>
      </c>
      <c r="B69" s="78" t="s">
        <v>65</v>
      </c>
      <c r="C69" s="311">
        <f t="shared" si="4"/>
        <v>3270</v>
      </c>
      <c r="D69" s="289">
        <v>3270</v>
      </c>
      <c r="E69" s="111"/>
      <c r="F69" s="286">
        <f t="shared" si="5"/>
        <v>3270</v>
      </c>
      <c r="G69" s="289"/>
      <c r="H69" s="290"/>
      <c r="I69" s="107">
        <f t="shared" si="6"/>
        <v>0</v>
      </c>
      <c r="J69" s="289">
        <v>0</v>
      </c>
      <c r="K69" s="290"/>
      <c r="L69" s="107">
        <f t="shared" si="7"/>
        <v>0</v>
      </c>
      <c r="M69" s="181"/>
      <c r="N69" s="111"/>
      <c r="O69" s="107">
        <f t="shared" si="8"/>
        <v>0</v>
      </c>
      <c r="P69" s="265"/>
    </row>
    <row r="70" spans="1:16" ht="36" x14ac:dyDescent="0.25">
      <c r="A70" s="44">
        <v>1200</v>
      </c>
      <c r="B70" s="103" t="s">
        <v>66</v>
      </c>
      <c r="C70" s="375">
        <f t="shared" si="4"/>
        <v>287</v>
      </c>
      <c r="D70" s="227">
        <f>SUM(D71:D72)</f>
        <v>287</v>
      </c>
      <c r="E70" s="50">
        <f>SUM(E71:E72)</f>
        <v>0</v>
      </c>
      <c r="F70" s="283">
        <f>D70+E70</f>
        <v>287</v>
      </c>
      <c r="G70" s="227">
        <f>SUM(G71:G72)</f>
        <v>0</v>
      </c>
      <c r="H70" s="104">
        <f>SUM(H71:H72)</f>
        <v>0</v>
      </c>
      <c r="I70" s="112">
        <f t="shared" si="6"/>
        <v>0</v>
      </c>
      <c r="J70" s="227">
        <f>SUM(J71:J72)</f>
        <v>0</v>
      </c>
      <c r="K70" s="104">
        <f>SUM(K71:K72)</f>
        <v>0</v>
      </c>
      <c r="L70" s="112">
        <f t="shared" si="7"/>
        <v>0</v>
      </c>
      <c r="M70" s="119">
        <f>SUM(M71:M72)</f>
        <v>0</v>
      </c>
      <c r="N70" s="50">
        <f>SUM(N71:N72)</f>
        <v>0</v>
      </c>
      <c r="O70" s="112">
        <f t="shared" si="8"/>
        <v>0</v>
      </c>
      <c r="P70" s="225"/>
    </row>
    <row r="71" spans="1:16" ht="24" x14ac:dyDescent="0.25">
      <c r="A71" s="164">
        <v>1210</v>
      </c>
      <c r="B71" s="52" t="s">
        <v>67</v>
      </c>
      <c r="C71" s="376">
        <f t="shared" si="4"/>
        <v>287</v>
      </c>
      <c r="D71" s="231">
        <v>287</v>
      </c>
      <c r="E71" s="55"/>
      <c r="F71" s="287">
        <f t="shared" si="5"/>
        <v>287</v>
      </c>
      <c r="G71" s="231"/>
      <c r="H71" s="232"/>
      <c r="I71" s="114">
        <f t="shared" si="6"/>
        <v>0</v>
      </c>
      <c r="J71" s="231">
        <v>0</v>
      </c>
      <c r="K71" s="232"/>
      <c r="L71" s="114">
        <f t="shared" si="7"/>
        <v>0</v>
      </c>
      <c r="M71" s="179"/>
      <c r="N71" s="55"/>
      <c r="O71" s="114">
        <f t="shared" si="8"/>
        <v>0</v>
      </c>
      <c r="P71" s="208"/>
    </row>
    <row r="72" spans="1:16" ht="24" hidden="1" x14ac:dyDescent="0.25">
      <c r="A72" s="108">
        <v>1220</v>
      </c>
      <c r="B72" s="57" t="s">
        <v>68</v>
      </c>
      <c r="C72" s="311">
        <f t="shared" si="4"/>
        <v>0</v>
      </c>
      <c r="D72" s="288">
        <f>SUM(D73:D77)</f>
        <v>0</v>
      </c>
      <c r="E72" s="109">
        <f>SUM(E73:E77)</f>
        <v>0</v>
      </c>
      <c r="F72" s="145">
        <f t="shared" si="5"/>
        <v>0</v>
      </c>
      <c r="G72" s="288">
        <f>SUM(G73:G77)</f>
        <v>0</v>
      </c>
      <c r="H72" s="115">
        <f>SUM(H73:H77)</f>
        <v>0</v>
      </c>
      <c r="I72" s="110">
        <f t="shared" si="6"/>
        <v>0</v>
      </c>
      <c r="J72" s="288">
        <f>SUM(J73:J77)</f>
        <v>0</v>
      </c>
      <c r="K72" s="115">
        <f>SUM(K73:K77)</f>
        <v>0</v>
      </c>
      <c r="L72" s="110">
        <f t="shared" si="7"/>
        <v>0</v>
      </c>
      <c r="M72" s="131">
        <f>SUM(M73:M77)</f>
        <v>0</v>
      </c>
      <c r="N72" s="109">
        <f>SUM(N73:N77)</f>
        <v>0</v>
      </c>
      <c r="O72" s="110">
        <f t="shared" si="8"/>
        <v>0</v>
      </c>
      <c r="P72" s="213"/>
    </row>
    <row r="73" spans="1:16" ht="60" hidden="1" x14ac:dyDescent="0.25">
      <c r="A73" s="36">
        <v>1221</v>
      </c>
      <c r="B73" s="57" t="s">
        <v>69</v>
      </c>
      <c r="C73" s="311">
        <f t="shared" si="4"/>
        <v>0</v>
      </c>
      <c r="D73" s="237">
        <v>0</v>
      </c>
      <c r="E73" s="60"/>
      <c r="F73" s="145">
        <f t="shared" si="5"/>
        <v>0</v>
      </c>
      <c r="G73" s="237"/>
      <c r="H73" s="238"/>
      <c r="I73" s="110">
        <f t="shared" si="6"/>
        <v>0</v>
      </c>
      <c r="J73" s="237">
        <v>0</v>
      </c>
      <c r="K73" s="238"/>
      <c r="L73" s="110">
        <f t="shared" si="7"/>
        <v>0</v>
      </c>
      <c r="M73" s="121"/>
      <c r="N73" s="60"/>
      <c r="O73" s="110">
        <f t="shared" si="8"/>
        <v>0</v>
      </c>
      <c r="P73" s="213"/>
    </row>
    <row r="74" spans="1:16" hidden="1" x14ac:dyDescent="0.25">
      <c r="A74" s="36">
        <v>1223</v>
      </c>
      <c r="B74" s="57" t="s">
        <v>70</v>
      </c>
      <c r="C74" s="311">
        <f t="shared" si="4"/>
        <v>0</v>
      </c>
      <c r="D74" s="237">
        <v>0</v>
      </c>
      <c r="E74" s="60"/>
      <c r="F74" s="145">
        <f t="shared" si="5"/>
        <v>0</v>
      </c>
      <c r="G74" s="237"/>
      <c r="H74" s="238"/>
      <c r="I74" s="110">
        <f t="shared" si="6"/>
        <v>0</v>
      </c>
      <c r="J74" s="237">
        <v>0</v>
      </c>
      <c r="K74" s="238"/>
      <c r="L74" s="110">
        <f t="shared" si="7"/>
        <v>0</v>
      </c>
      <c r="M74" s="121"/>
      <c r="N74" s="60"/>
      <c r="O74" s="110">
        <f t="shared" si="8"/>
        <v>0</v>
      </c>
      <c r="P74" s="213"/>
    </row>
    <row r="75" spans="1:16" hidden="1" x14ac:dyDescent="0.25">
      <c r="A75" s="36">
        <v>1225</v>
      </c>
      <c r="B75" s="57" t="s">
        <v>71</v>
      </c>
      <c r="C75" s="311">
        <f t="shared" si="4"/>
        <v>0</v>
      </c>
      <c r="D75" s="237">
        <v>0</v>
      </c>
      <c r="E75" s="60"/>
      <c r="F75" s="145">
        <f t="shared" si="5"/>
        <v>0</v>
      </c>
      <c r="G75" s="237"/>
      <c r="H75" s="238"/>
      <c r="I75" s="110">
        <f t="shared" si="6"/>
        <v>0</v>
      </c>
      <c r="J75" s="237">
        <v>0</v>
      </c>
      <c r="K75" s="238"/>
      <c r="L75" s="110">
        <f t="shared" si="7"/>
        <v>0</v>
      </c>
      <c r="M75" s="121"/>
      <c r="N75" s="60"/>
      <c r="O75" s="110">
        <f t="shared" si="8"/>
        <v>0</v>
      </c>
      <c r="P75" s="213"/>
    </row>
    <row r="76" spans="1:16" ht="36" hidden="1" x14ac:dyDescent="0.25">
      <c r="A76" s="36">
        <v>1227</v>
      </c>
      <c r="B76" s="57" t="s">
        <v>72</v>
      </c>
      <c r="C76" s="311">
        <f t="shared" si="4"/>
        <v>0</v>
      </c>
      <c r="D76" s="237">
        <v>0</v>
      </c>
      <c r="E76" s="60"/>
      <c r="F76" s="145">
        <f t="shared" si="5"/>
        <v>0</v>
      </c>
      <c r="G76" s="237"/>
      <c r="H76" s="238"/>
      <c r="I76" s="110">
        <f t="shared" si="6"/>
        <v>0</v>
      </c>
      <c r="J76" s="237">
        <v>0</v>
      </c>
      <c r="K76" s="238"/>
      <c r="L76" s="110">
        <f t="shared" si="7"/>
        <v>0</v>
      </c>
      <c r="M76" s="121"/>
      <c r="N76" s="60"/>
      <c r="O76" s="110">
        <f t="shared" si="8"/>
        <v>0</v>
      </c>
      <c r="P76" s="213"/>
    </row>
    <row r="77" spans="1:16" ht="60" hidden="1" x14ac:dyDescent="0.25">
      <c r="A77" s="36">
        <v>1228</v>
      </c>
      <c r="B77" s="57" t="s">
        <v>73</v>
      </c>
      <c r="C77" s="311">
        <f t="shared" si="4"/>
        <v>0</v>
      </c>
      <c r="D77" s="237">
        <v>0</v>
      </c>
      <c r="E77" s="60"/>
      <c r="F77" s="145">
        <f t="shared" si="5"/>
        <v>0</v>
      </c>
      <c r="G77" s="237"/>
      <c r="H77" s="238"/>
      <c r="I77" s="110">
        <f t="shared" si="6"/>
        <v>0</v>
      </c>
      <c r="J77" s="237">
        <v>0</v>
      </c>
      <c r="K77" s="238"/>
      <c r="L77" s="110">
        <f t="shared" si="7"/>
        <v>0</v>
      </c>
      <c r="M77" s="121"/>
      <c r="N77" s="60"/>
      <c r="O77" s="110">
        <f t="shared" si="8"/>
        <v>0</v>
      </c>
      <c r="P77" s="213"/>
    </row>
    <row r="78" spans="1:16" x14ac:dyDescent="0.25">
      <c r="A78" s="99">
        <v>2000</v>
      </c>
      <c r="B78" s="99" t="s">
        <v>74</v>
      </c>
      <c r="C78" s="385">
        <f t="shared" si="4"/>
        <v>454864</v>
      </c>
      <c r="D78" s="280">
        <f>SUM(D79,D86,D133,D167,D168,D175)</f>
        <v>454864</v>
      </c>
      <c r="E78" s="101">
        <f>SUM(E79,E86,E133,E167,E168,E175)</f>
        <v>0</v>
      </c>
      <c r="F78" s="281">
        <f t="shared" si="5"/>
        <v>454864</v>
      </c>
      <c r="G78" s="280">
        <f>SUM(G79,G86,G133,G167,G168,G175)</f>
        <v>0</v>
      </c>
      <c r="H78" s="282">
        <f>SUM(H79,H86,H133,H167,H168,H175)</f>
        <v>0</v>
      </c>
      <c r="I78" s="102">
        <f t="shared" si="6"/>
        <v>0</v>
      </c>
      <c r="J78" s="280">
        <f>SUM(J79,J86,J133,J167,J168,J175)</f>
        <v>0</v>
      </c>
      <c r="K78" s="282">
        <f>SUM(K79,K86,K133,K167,K168,K175)</f>
        <v>0</v>
      </c>
      <c r="L78" s="102">
        <f t="shared" si="7"/>
        <v>0</v>
      </c>
      <c r="M78" s="133">
        <f>SUM(M79,M86,M133,M167,M168,M175)</f>
        <v>0</v>
      </c>
      <c r="N78" s="101">
        <f>SUM(N79,N86,N133,N167,N168,N175)</f>
        <v>0</v>
      </c>
      <c r="O78" s="102">
        <f t="shared" si="8"/>
        <v>0</v>
      </c>
      <c r="P78" s="366"/>
    </row>
    <row r="79" spans="1:16" ht="24" hidden="1" x14ac:dyDescent="0.25">
      <c r="A79" s="44">
        <v>2100</v>
      </c>
      <c r="B79" s="103" t="s">
        <v>75</v>
      </c>
      <c r="C79" s="375">
        <f t="shared" si="4"/>
        <v>0</v>
      </c>
      <c r="D79" s="227">
        <f>SUM(D80,D83)</f>
        <v>0</v>
      </c>
      <c r="E79" s="50">
        <f>SUM(E80,E83)</f>
        <v>0</v>
      </c>
      <c r="F79" s="283">
        <f t="shared" si="5"/>
        <v>0</v>
      </c>
      <c r="G79" s="227">
        <f>SUM(G80,G83)</f>
        <v>0</v>
      </c>
      <c r="H79" s="104">
        <f>SUM(H80,H83)</f>
        <v>0</v>
      </c>
      <c r="I79" s="112">
        <f t="shared" si="6"/>
        <v>0</v>
      </c>
      <c r="J79" s="227">
        <f>SUM(J80,J83)</f>
        <v>0</v>
      </c>
      <c r="K79" s="104">
        <f>SUM(K80,K83)</f>
        <v>0</v>
      </c>
      <c r="L79" s="112">
        <f t="shared" si="7"/>
        <v>0</v>
      </c>
      <c r="M79" s="119">
        <f>SUM(M80,M83)</f>
        <v>0</v>
      </c>
      <c r="N79" s="50">
        <f>SUM(N80,N83)</f>
        <v>0</v>
      </c>
      <c r="O79" s="112">
        <f t="shared" si="8"/>
        <v>0</v>
      </c>
      <c r="P79" s="225"/>
    </row>
    <row r="80" spans="1:16" ht="24" hidden="1" x14ac:dyDescent="0.25">
      <c r="A80" s="164">
        <v>2110</v>
      </c>
      <c r="B80" s="52" t="s">
        <v>76</v>
      </c>
      <c r="C80" s="376">
        <f t="shared" si="4"/>
        <v>0</v>
      </c>
      <c r="D80" s="291">
        <f>SUM(D81:D82)</f>
        <v>0</v>
      </c>
      <c r="E80" s="113">
        <f>SUM(E81:E82)</f>
        <v>0</v>
      </c>
      <c r="F80" s="287">
        <f t="shared" si="5"/>
        <v>0</v>
      </c>
      <c r="G80" s="291">
        <f>SUM(G81:G82)</f>
        <v>0</v>
      </c>
      <c r="H80" s="292">
        <f>SUM(H81:H82)</f>
        <v>0</v>
      </c>
      <c r="I80" s="114">
        <f t="shared" si="6"/>
        <v>0</v>
      </c>
      <c r="J80" s="291">
        <f>SUM(J81:J82)</f>
        <v>0</v>
      </c>
      <c r="K80" s="292">
        <f>SUM(K81:K82)</f>
        <v>0</v>
      </c>
      <c r="L80" s="114">
        <f t="shared" si="7"/>
        <v>0</v>
      </c>
      <c r="M80" s="135">
        <f>SUM(M81:M82)</f>
        <v>0</v>
      </c>
      <c r="N80" s="113">
        <f>SUM(N81:N82)</f>
        <v>0</v>
      </c>
      <c r="O80" s="114">
        <f t="shared" si="8"/>
        <v>0</v>
      </c>
      <c r="P80" s="208"/>
    </row>
    <row r="81" spans="1:16" hidden="1" x14ac:dyDescent="0.25">
      <c r="A81" s="36">
        <v>2111</v>
      </c>
      <c r="B81" s="57" t="s">
        <v>77</v>
      </c>
      <c r="C81" s="311">
        <f t="shared" si="4"/>
        <v>0</v>
      </c>
      <c r="D81" s="237">
        <v>0</v>
      </c>
      <c r="E81" s="60"/>
      <c r="F81" s="145">
        <f t="shared" si="5"/>
        <v>0</v>
      </c>
      <c r="G81" s="237"/>
      <c r="H81" s="238"/>
      <c r="I81" s="110">
        <f t="shared" si="6"/>
        <v>0</v>
      </c>
      <c r="J81" s="237">
        <v>0</v>
      </c>
      <c r="K81" s="238"/>
      <c r="L81" s="110">
        <f t="shared" si="7"/>
        <v>0</v>
      </c>
      <c r="M81" s="121"/>
      <c r="N81" s="60"/>
      <c r="O81" s="110">
        <f t="shared" si="8"/>
        <v>0</v>
      </c>
      <c r="P81" s="213"/>
    </row>
    <row r="82" spans="1:16" ht="24" hidden="1" x14ac:dyDescent="0.25">
      <c r="A82" s="36">
        <v>2112</v>
      </c>
      <c r="B82" s="57" t="s">
        <v>78</v>
      </c>
      <c r="C82" s="311">
        <f t="shared" si="4"/>
        <v>0</v>
      </c>
      <c r="D82" s="237">
        <v>0</v>
      </c>
      <c r="E82" s="60"/>
      <c r="F82" s="145">
        <f t="shared" si="5"/>
        <v>0</v>
      </c>
      <c r="G82" s="237"/>
      <c r="H82" s="238"/>
      <c r="I82" s="110">
        <f t="shared" si="6"/>
        <v>0</v>
      </c>
      <c r="J82" s="237">
        <v>0</v>
      </c>
      <c r="K82" s="238"/>
      <c r="L82" s="110">
        <f t="shared" si="7"/>
        <v>0</v>
      </c>
      <c r="M82" s="121"/>
      <c r="N82" s="60"/>
      <c r="O82" s="110">
        <f t="shared" si="8"/>
        <v>0</v>
      </c>
      <c r="P82" s="213"/>
    </row>
    <row r="83" spans="1:16" ht="24" hidden="1" x14ac:dyDescent="0.25">
      <c r="A83" s="108">
        <v>2120</v>
      </c>
      <c r="B83" s="57" t="s">
        <v>79</v>
      </c>
      <c r="C83" s="311">
        <f t="shared" si="4"/>
        <v>0</v>
      </c>
      <c r="D83" s="288">
        <f>SUM(D84:D85)</f>
        <v>0</v>
      </c>
      <c r="E83" s="109">
        <f>SUM(E84:E85)</f>
        <v>0</v>
      </c>
      <c r="F83" s="145">
        <f t="shared" si="5"/>
        <v>0</v>
      </c>
      <c r="G83" s="288">
        <f>SUM(G84:G85)</f>
        <v>0</v>
      </c>
      <c r="H83" s="115">
        <f>SUM(H84:H85)</f>
        <v>0</v>
      </c>
      <c r="I83" s="110">
        <f t="shared" si="6"/>
        <v>0</v>
      </c>
      <c r="J83" s="288">
        <f>SUM(J84:J85)</f>
        <v>0</v>
      </c>
      <c r="K83" s="115">
        <f>SUM(K84:K85)</f>
        <v>0</v>
      </c>
      <c r="L83" s="110">
        <f t="shared" si="7"/>
        <v>0</v>
      </c>
      <c r="M83" s="131">
        <f>SUM(M84:M85)</f>
        <v>0</v>
      </c>
      <c r="N83" s="109">
        <f>SUM(N84:N85)</f>
        <v>0</v>
      </c>
      <c r="O83" s="110">
        <f t="shared" si="8"/>
        <v>0</v>
      </c>
      <c r="P83" s="213"/>
    </row>
    <row r="84" spans="1:16" hidden="1" x14ac:dyDescent="0.25">
      <c r="A84" s="36">
        <v>2121</v>
      </c>
      <c r="B84" s="57" t="s">
        <v>77</v>
      </c>
      <c r="C84" s="311">
        <f t="shared" si="4"/>
        <v>0</v>
      </c>
      <c r="D84" s="237">
        <v>0</v>
      </c>
      <c r="E84" s="60"/>
      <c r="F84" s="145">
        <f t="shared" si="5"/>
        <v>0</v>
      </c>
      <c r="G84" s="237"/>
      <c r="H84" s="238"/>
      <c r="I84" s="110">
        <f t="shared" si="6"/>
        <v>0</v>
      </c>
      <c r="J84" s="237">
        <v>0</v>
      </c>
      <c r="K84" s="238"/>
      <c r="L84" s="110">
        <f t="shared" si="7"/>
        <v>0</v>
      </c>
      <c r="M84" s="121"/>
      <c r="N84" s="60"/>
      <c r="O84" s="110">
        <f t="shared" si="8"/>
        <v>0</v>
      </c>
      <c r="P84" s="213"/>
    </row>
    <row r="85" spans="1:16" ht="24" hidden="1" x14ac:dyDescent="0.25">
      <c r="A85" s="36">
        <v>2122</v>
      </c>
      <c r="B85" s="57" t="s">
        <v>78</v>
      </c>
      <c r="C85" s="311">
        <f t="shared" si="4"/>
        <v>0</v>
      </c>
      <c r="D85" s="237">
        <v>0</v>
      </c>
      <c r="E85" s="60"/>
      <c r="F85" s="145">
        <f t="shared" si="5"/>
        <v>0</v>
      </c>
      <c r="G85" s="237"/>
      <c r="H85" s="238"/>
      <c r="I85" s="110">
        <f t="shared" si="6"/>
        <v>0</v>
      </c>
      <c r="J85" s="237">
        <v>0</v>
      </c>
      <c r="K85" s="238"/>
      <c r="L85" s="110">
        <f t="shared" si="7"/>
        <v>0</v>
      </c>
      <c r="M85" s="121"/>
      <c r="N85" s="60"/>
      <c r="O85" s="110">
        <f t="shared" si="8"/>
        <v>0</v>
      </c>
      <c r="P85" s="213"/>
    </row>
    <row r="86" spans="1:16" x14ac:dyDescent="0.25">
      <c r="A86" s="44">
        <v>2200</v>
      </c>
      <c r="B86" s="103" t="s">
        <v>80</v>
      </c>
      <c r="C86" s="293">
        <f t="shared" si="4"/>
        <v>453542</v>
      </c>
      <c r="D86" s="227">
        <f>SUM(D87,D92,D98,D106,D115,D119,D125,D131)</f>
        <v>453434</v>
      </c>
      <c r="E86" s="50">
        <f>SUM(E87,E92,E98,E106,E115,E119,E125,E131)</f>
        <v>108</v>
      </c>
      <c r="F86" s="283">
        <f t="shared" si="5"/>
        <v>453542</v>
      </c>
      <c r="G86" s="227">
        <f>SUM(G87,G92,G98,G106,G115,G119,G125,G131)</f>
        <v>0</v>
      </c>
      <c r="H86" s="104">
        <f>SUM(H87,H92,H98,H106,H115,H119,H125,H131)</f>
        <v>0</v>
      </c>
      <c r="I86" s="112">
        <f t="shared" si="6"/>
        <v>0</v>
      </c>
      <c r="J86" s="227">
        <f>SUM(J87,J92,J98,J106,J115,J119,J125,J131)</f>
        <v>0</v>
      </c>
      <c r="K86" s="104">
        <f>SUM(K87,K92,K98,K106,K115,K119,K125,K131)</f>
        <v>0</v>
      </c>
      <c r="L86" s="112">
        <f t="shared" si="7"/>
        <v>0</v>
      </c>
      <c r="M86" s="173">
        <f>SUM(M87,M92,M98,M106,M115,M119,M125,M131)</f>
        <v>0</v>
      </c>
      <c r="N86" s="158">
        <f>SUM(N87,N92,N98,N106,N115,N119,N125,N131)</f>
        <v>0</v>
      </c>
      <c r="O86" s="159">
        <f t="shared" si="8"/>
        <v>0</v>
      </c>
      <c r="P86" s="294"/>
    </row>
    <row r="87" spans="1:16" ht="24" hidden="1" x14ac:dyDescent="0.25">
      <c r="A87" s="105">
        <v>2210</v>
      </c>
      <c r="B87" s="78" t="s">
        <v>81</v>
      </c>
      <c r="C87" s="380">
        <f t="shared" si="4"/>
        <v>0</v>
      </c>
      <c r="D87" s="127">
        <f>SUM(D88:D91)</f>
        <v>0</v>
      </c>
      <c r="E87" s="106">
        <f>SUM(E88:E91)</f>
        <v>0</v>
      </c>
      <c r="F87" s="286">
        <f t="shared" si="5"/>
        <v>0</v>
      </c>
      <c r="G87" s="127">
        <f>SUM(G88:G91)</f>
        <v>0</v>
      </c>
      <c r="H87" s="172">
        <f>SUM(H88:H91)</f>
        <v>0</v>
      </c>
      <c r="I87" s="107">
        <f t="shared" si="6"/>
        <v>0</v>
      </c>
      <c r="J87" s="127">
        <f>SUM(J88:J91)</f>
        <v>0</v>
      </c>
      <c r="K87" s="172">
        <f>SUM(K88:K91)</f>
        <v>0</v>
      </c>
      <c r="L87" s="107">
        <f t="shared" si="7"/>
        <v>0</v>
      </c>
      <c r="M87" s="132">
        <f>SUM(M88:M91)</f>
        <v>0</v>
      </c>
      <c r="N87" s="106">
        <f>SUM(N88:N91)</f>
        <v>0</v>
      </c>
      <c r="O87" s="107">
        <f t="shared" si="8"/>
        <v>0</v>
      </c>
      <c r="P87" s="265"/>
    </row>
    <row r="88" spans="1:16" ht="24" hidden="1" x14ac:dyDescent="0.25">
      <c r="A88" s="32">
        <v>2211</v>
      </c>
      <c r="B88" s="52" t="s">
        <v>82</v>
      </c>
      <c r="C88" s="311">
        <f t="shared" si="4"/>
        <v>0</v>
      </c>
      <c r="D88" s="231">
        <v>0</v>
      </c>
      <c r="E88" s="55"/>
      <c r="F88" s="287">
        <f t="shared" si="5"/>
        <v>0</v>
      </c>
      <c r="G88" s="231"/>
      <c r="H88" s="232"/>
      <c r="I88" s="114">
        <f t="shared" si="6"/>
        <v>0</v>
      </c>
      <c r="J88" s="231">
        <v>0</v>
      </c>
      <c r="K88" s="232"/>
      <c r="L88" s="114">
        <f t="shared" si="7"/>
        <v>0</v>
      </c>
      <c r="M88" s="179"/>
      <c r="N88" s="55"/>
      <c r="O88" s="114">
        <f t="shared" si="8"/>
        <v>0</v>
      </c>
      <c r="P88" s="208"/>
    </row>
    <row r="89" spans="1:16" ht="36" hidden="1" x14ac:dyDescent="0.25">
      <c r="A89" s="36">
        <v>2212</v>
      </c>
      <c r="B89" s="57" t="s">
        <v>83</v>
      </c>
      <c r="C89" s="311">
        <f t="shared" si="4"/>
        <v>0</v>
      </c>
      <c r="D89" s="237">
        <v>0</v>
      </c>
      <c r="E89" s="60"/>
      <c r="F89" s="145">
        <f t="shared" si="5"/>
        <v>0</v>
      </c>
      <c r="G89" s="237"/>
      <c r="H89" s="238"/>
      <c r="I89" s="110">
        <f t="shared" si="6"/>
        <v>0</v>
      </c>
      <c r="J89" s="237">
        <v>0</v>
      </c>
      <c r="K89" s="238"/>
      <c r="L89" s="110">
        <f t="shared" si="7"/>
        <v>0</v>
      </c>
      <c r="M89" s="121"/>
      <c r="N89" s="60"/>
      <c r="O89" s="110">
        <f t="shared" si="8"/>
        <v>0</v>
      </c>
      <c r="P89" s="213"/>
    </row>
    <row r="90" spans="1:16" ht="24" hidden="1" x14ac:dyDescent="0.25">
      <c r="A90" s="36">
        <v>2214</v>
      </c>
      <c r="B90" s="57" t="s">
        <v>84</v>
      </c>
      <c r="C90" s="311">
        <f t="shared" si="4"/>
        <v>0</v>
      </c>
      <c r="D90" s="237">
        <v>0</v>
      </c>
      <c r="E90" s="60"/>
      <c r="F90" s="145">
        <f t="shared" si="5"/>
        <v>0</v>
      </c>
      <c r="G90" s="237"/>
      <c r="H90" s="238"/>
      <c r="I90" s="110">
        <f t="shared" si="6"/>
        <v>0</v>
      </c>
      <c r="J90" s="237">
        <v>0</v>
      </c>
      <c r="K90" s="238"/>
      <c r="L90" s="110">
        <f t="shared" si="7"/>
        <v>0</v>
      </c>
      <c r="M90" s="121"/>
      <c r="N90" s="60"/>
      <c r="O90" s="110">
        <f t="shared" si="8"/>
        <v>0</v>
      </c>
      <c r="P90" s="213"/>
    </row>
    <row r="91" spans="1:16" hidden="1" x14ac:dyDescent="0.25">
      <c r="A91" s="36">
        <v>2219</v>
      </c>
      <c r="B91" s="57" t="s">
        <v>85</v>
      </c>
      <c r="C91" s="311">
        <f t="shared" si="4"/>
        <v>0</v>
      </c>
      <c r="D91" s="237">
        <v>0</v>
      </c>
      <c r="E91" s="60"/>
      <c r="F91" s="145">
        <f t="shared" si="5"/>
        <v>0</v>
      </c>
      <c r="G91" s="237"/>
      <c r="H91" s="238"/>
      <c r="I91" s="110">
        <f t="shared" si="6"/>
        <v>0</v>
      </c>
      <c r="J91" s="237">
        <v>0</v>
      </c>
      <c r="K91" s="238"/>
      <c r="L91" s="110">
        <f t="shared" si="7"/>
        <v>0</v>
      </c>
      <c r="M91" s="121"/>
      <c r="N91" s="60"/>
      <c r="O91" s="110">
        <f t="shared" si="8"/>
        <v>0</v>
      </c>
      <c r="P91" s="213"/>
    </row>
    <row r="92" spans="1:16" ht="24" hidden="1" x14ac:dyDescent="0.25">
      <c r="A92" s="108">
        <v>2220</v>
      </c>
      <c r="B92" s="57" t="s">
        <v>86</v>
      </c>
      <c r="C92" s="311">
        <f t="shared" si="4"/>
        <v>0</v>
      </c>
      <c r="D92" s="288">
        <f>SUM(D93:D97)</f>
        <v>0</v>
      </c>
      <c r="E92" s="109">
        <f>SUM(E93:E97)</f>
        <v>0</v>
      </c>
      <c r="F92" s="145">
        <f t="shared" si="5"/>
        <v>0</v>
      </c>
      <c r="G92" s="288">
        <f>SUM(G93:G97)</f>
        <v>0</v>
      </c>
      <c r="H92" s="115">
        <f>SUM(H93:H97)</f>
        <v>0</v>
      </c>
      <c r="I92" s="110">
        <f t="shared" si="6"/>
        <v>0</v>
      </c>
      <c r="J92" s="288">
        <f>SUM(J93:J97)</f>
        <v>0</v>
      </c>
      <c r="K92" s="115">
        <f>SUM(K93:K97)</f>
        <v>0</v>
      </c>
      <c r="L92" s="110">
        <f t="shared" si="7"/>
        <v>0</v>
      </c>
      <c r="M92" s="131">
        <f>SUM(M93:M97)</f>
        <v>0</v>
      </c>
      <c r="N92" s="109">
        <f>SUM(N93:N97)</f>
        <v>0</v>
      </c>
      <c r="O92" s="110">
        <f t="shared" si="8"/>
        <v>0</v>
      </c>
      <c r="P92" s="213"/>
    </row>
    <row r="93" spans="1:16" hidden="1" x14ac:dyDescent="0.25">
      <c r="A93" s="36">
        <v>2221</v>
      </c>
      <c r="B93" s="57" t="s">
        <v>87</v>
      </c>
      <c r="C93" s="311">
        <f t="shared" si="4"/>
        <v>0</v>
      </c>
      <c r="D93" s="237">
        <v>0</v>
      </c>
      <c r="E93" s="60"/>
      <c r="F93" s="145">
        <f t="shared" si="5"/>
        <v>0</v>
      </c>
      <c r="G93" s="237"/>
      <c r="H93" s="238"/>
      <c r="I93" s="110">
        <f t="shared" si="6"/>
        <v>0</v>
      </c>
      <c r="J93" s="237">
        <v>0</v>
      </c>
      <c r="K93" s="238"/>
      <c r="L93" s="110">
        <f t="shared" si="7"/>
        <v>0</v>
      </c>
      <c r="M93" s="121"/>
      <c r="N93" s="60"/>
      <c r="O93" s="110">
        <f t="shared" si="8"/>
        <v>0</v>
      </c>
      <c r="P93" s="213"/>
    </row>
    <row r="94" spans="1:16" hidden="1" x14ac:dyDescent="0.25">
      <c r="A94" s="36">
        <v>2222</v>
      </c>
      <c r="B94" s="57" t="s">
        <v>88</v>
      </c>
      <c r="C94" s="311">
        <f t="shared" si="4"/>
        <v>0</v>
      </c>
      <c r="D94" s="237">
        <v>0</v>
      </c>
      <c r="E94" s="60"/>
      <c r="F94" s="145">
        <f t="shared" si="5"/>
        <v>0</v>
      </c>
      <c r="G94" s="237"/>
      <c r="H94" s="238"/>
      <c r="I94" s="110">
        <f t="shared" si="6"/>
        <v>0</v>
      </c>
      <c r="J94" s="237">
        <v>0</v>
      </c>
      <c r="K94" s="238"/>
      <c r="L94" s="110">
        <f t="shared" si="7"/>
        <v>0</v>
      </c>
      <c r="M94" s="121"/>
      <c r="N94" s="60"/>
      <c r="O94" s="110">
        <f t="shared" si="8"/>
        <v>0</v>
      </c>
      <c r="P94" s="213"/>
    </row>
    <row r="95" spans="1:16" hidden="1" x14ac:dyDescent="0.25">
      <c r="A95" s="36">
        <v>2223</v>
      </c>
      <c r="B95" s="57" t="s">
        <v>89</v>
      </c>
      <c r="C95" s="311">
        <f t="shared" si="4"/>
        <v>0</v>
      </c>
      <c r="D95" s="237">
        <v>0</v>
      </c>
      <c r="E95" s="60"/>
      <c r="F95" s="145">
        <f t="shared" si="5"/>
        <v>0</v>
      </c>
      <c r="G95" s="237"/>
      <c r="H95" s="238"/>
      <c r="I95" s="110">
        <f t="shared" si="6"/>
        <v>0</v>
      </c>
      <c r="J95" s="237">
        <v>0</v>
      </c>
      <c r="K95" s="238"/>
      <c r="L95" s="110">
        <f t="shared" si="7"/>
        <v>0</v>
      </c>
      <c r="M95" s="121"/>
      <c r="N95" s="60"/>
      <c r="O95" s="110">
        <f t="shared" si="8"/>
        <v>0</v>
      </c>
      <c r="P95" s="213"/>
    </row>
    <row r="96" spans="1:16" ht="48" hidden="1" x14ac:dyDescent="0.25">
      <c r="A96" s="36">
        <v>2224</v>
      </c>
      <c r="B96" s="57" t="s">
        <v>90</v>
      </c>
      <c r="C96" s="311">
        <f t="shared" si="4"/>
        <v>0</v>
      </c>
      <c r="D96" s="237">
        <v>0</v>
      </c>
      <c r="E96" s="60"/>
      <c r="F96" s="145">
        <f t="shared" si="5"/>
        <v>0</v>
      </c>
      <c r="G96" s="237"/>
      <c r="H96" s="238"/>
      <c r="I96" s="110">
        <f t="shared" si="6"/>
        <v>0</v>
      </c>
      <c r="J96" s="237">
        <v>0</v>
      </c>
      <c r="K96" s="238"/>
      <c r="L96" s="110">
        <f t="shared" si="7"/>
        <v>0</v>
      </c>
      <c r="M96" s="121"/>
      <c r="N96" s="60"/>
      <c r="O96" s="110">
        <f t="shared" si="8"/>
        <v>0</v>
      </c>
      <c r="P96" s="213"/>
    </row>
    <row r="97" spans="1:16" ht="24" hidden="1" x14ac:dyDescent="0.25">
      <c r="A97" s="36">
        <v>2229</v>
      </c>
      <c r="B97" s="57" t="s">
        <v>91</v>
      </c>
      <c r="C97" s="311">
        <f t="shared" si="4"/>
        <v>0</v>
      </c>
      <c r="D97" s="237">
        <v>0</v>
      </c>
      <c r="E97" s="60"/>
      <c r="F97" s="145">
        <f t="shared" si="5"/>
        <v>0</v>
      </c>
      <c r="G97" s="237"/>
      <c r="H97" s="238"/>
      <c r="I97" s="110">
        <f t="shared" si="6"/>
        <v>0</v>
      </c>
      <c r="J97" s="237">
        <v>0</v>
      </c>
      <c r="K97" s="238"/>
      <c r="L97" s="110">
        <f t="shared" si="7"/>
        <v>0</v>
      </c>
      <c r="M97" s="121"/>
      <c r="N97" s="60"/>
      <c r="O97" s="110">
        <f t="shared" si="8"/>
        <v>0</v>
      </c>
      <c r="P97" s="213"/>
    </row>
    <row r="98" spans="1:16" ht="36" x14ac:dyDescent="0.25">
      <c r="A98" s="108">
        <v>2230</v>
      </c>
      <c r="B98" s="57" t="s">
        <v>92</v>
      </c>
      <c r="C98" s="311">
        <f t="shared" si="4"/>
        <v>3114</v>
      </c>
      <c r="D98" s="288">
        <f>SUM(D99:D105)</f>
        <v>3426</v>
      </c>
      <c r="E98" s="109">
        <f>SUM(E99:E105)</f>
        <v>-312</v>
      </c>
      <c r="F98" s="145">
        <f t="shared" si="5"/>
        <v>3114</v>
      </c>
      <c r="G98" s="288">
        <f>SUM(G99:G105)</f>
        <v>0</v>
      </c>
      <c r="H98" s="115">
        <f>SUM(H99:H105)</f>
        <v>0</v>
      </c>
      <c r="I98" s="110">
        <f t="shared" si="6"/>
        <v>0</v>
      </c>
      <c r="J98" s="288">
        <f>SUM(J99:J105)</f>
        <v>0</v>
      </c>
      <c r="K98" s="115">
        <f>SUM(K99:K105)</f>
        <v>0</v>
      </c>
      <c r="L98" s="110">
        <f t="shared" si="7"/>
        <v>0</v>
      </c>
      <c r="M98" s="131">
        <f>SUM(M99:M105)</f>
        <v>0</v>
      </c>
      <c r="N98" s="109">
        <f>SUM(N99:N105)</f>
        <v>0</v>
      </c>
      <c r="O98" s="110">
        <f t="shared" si="8"/>
        <v>0</v>
      </c>
      <c r="P98" s="213"/>
    </row>
    <row r="99" spans="1:16" ht="24" x14ac:dyDescent="0.25">
      <c r="A99" s="36">
        <v>2231</v>
      </c>
      <c r="B99" s="57" t="s">
        <v>93</v>
      </c>
      <c r="C99" s="311">
        <f t="shared" si="4"/>
        <v>3114</v>
      </c>
      <c r="D99" s="237">
        <v>3426</v>
      </c>
      <c r="E99" s="60">
        <v>-312</v>
      </c>
      <c r="F99" s="145">
        <f t="shared" si="5"/>
        <v>3114</v>
      </c>
      <c r="G99" s="237"/>
      <c r="H99" s="238"/>
      <c r="I99" s="110">
        <f t="shared" si="6"/>
        <v>0</v>
      </c>
      <c r="J99" s="237">
        <v>0</v>
      </c>
      <c r="K99" s="238"/>
      <c r="L99" s="110">
        <f t="shared" si="7"/>
        <v>0</v>
      </c>
      <c r="M99" s="121"/>
      <c r="N99" s="60"/>
      <c r="O99" s="110">
        <f t="shared" si="8"/>
        <v>0</v>
      </c>
      <c r="P99" s="213"/>
    </row>
    <row r="100" spans="1:16" ht="36" hidden="1" x14ac:dyDescent="0.25">
      <c r="A100" s="36">
        <v>2232</v>
      </c>
      <c r="B100" s="57" t="s">
        <v>94</v>
      </c>
      <c r="C100" s="311">
        <f t="shared" si="4"/>
        <v>0</v>
      </c>
      <c r="D100" s="237">
        <v>0</v>
      </c>
      <c r="E100" s="60"/>
      <c r="F100" s="145">
        <f t="shared" si="5"/>
        <v>0</v>
      </c>
      <c r="G100" s="237"/>
      <c r="H100" s="238"/>
      <c r="I100" s="110">
        <f t="shared" si="6"/>
        <v>0</v>
      </c>
      <c r="J100" s="237">
        <v>0</v>
      </c>
      <c r="K100" s="238"/>
      <c r="L100" s="110">
        <f t="shared" si="7"/>
        <v>0</v>
      </c>
      <c r="M100" s="121"/>
      <c r="N100" s="60"/>
      <c r="O100" s="110">
        <f t="shared" si="8"/>
        <v>0</v>
      </c>
      <c r="P100" s="213"/>
    </row>
    <row r="101" spans="1:16" ht="24" hidden="1" x14ac:dyDescent="0.25">
      <c r="A101" s="32">
        <v>2233</v>
      </c>
      <c r="B101" s="52" t="s">
        <v>95</v>
      </c>
      <c r="C101" s="311">
        <f t="shared" si="4"/>
        <v>0</v>
      </c>
      <c r="D101" s="231">
        <v>0</v>
      </c>
      <c r="E101" s="55"/>
      <c r="F101" s="287">
        <f t="shared" si="5"/>
        <v>0</v>
      </c>
      <c r="G101" s="231"/>
      <c r="H101" s="232"/>
      <c r="I101" s="114">
        <f t="shared" si="6"/>
        <v>0</v>
      </c>
      <c r="J101" s="231">
        <v>0</v>
      </c>
      <c r="K101" s="232"/>
      <c r="L101" s="114">
        <f t="shared" si="7"/>
        <v>0</v>
      </c>
      <c r="M101" s="179"/>
      <c r="N101" s="55"/>
      <c r="O101" s="114">
        <f t="shared" si="8"/>
        <v>0</v>
      </c>
      <c r="P101" s="208"/>
    </row>
    <row r="102" spans="1:16" ht="36" hidden="1" x14ac:dyDescent="0.25">
      <c r="A102" s="36">
        <v>2234</v>
      </c>
      <c r="B102" s="57" t="s">
        <v>96</v>
      </c>
      <c r="C102" s="311">
        <f t="shared" si="4"/>
        <v>0</v>
      </c>
      <c r="D102" s="237">
        <v>0</v>
      </c>
      <c r="E102" s="60"/>
      <c r="F102" s="145">
        <f t="shared" si="5"/>
        <v>0</v>
      </c>
      <c r="G102" s="237"/>
      <c r="H102" s="238"/>
      <c r="I102" s="110">
        <f t="shared" si="6"/>
        <v>0</v>
      </c>
      <c r="J102" s="237">
        <v>0</v>
      </c>
      <c r="K102" s="238"/>
      <c r="L102" s="110">
        <f t="shared" si="7"/>
        <v>0</v>
      </c>
      <c r="M102" s="121"/>
      <c r="N102" s="60"/>
      <c r="O102" s="110">
        <f t="shared" si="8"/>
        <v>0</v>
      </c>
      <c r="P102" s="213"/>
    </row>
    <row r="103" spans="1:16" ht="24" hidden="1" x14ac:dyDescent="0.25">
      <c r="A103" s="36">
        <v>2235</v>
      </c>
      <c r="B103" s="57" t="s">
        <v>97</v>
      </c>
      <c r="C103" s="311">
        <f t="shared" si="4"/>
        <v>0</v>
      </c>
      <c r="D103" s="237">
        <v>0</v>
      </c>
      <c r="E103" s="60"/>
      <c r="F103" s="145">
        <f t="shared" si="5"/>
        <v>0</v>
      </c>
      <c r="G103" s="237"/>
      <c r="H103" s="238"/>
      <c r="I103" s="110">
        <f t="shared" si="6"/>
        <v>0</v>
      </c>
      <c r="J103" s="237">
        <v>0</v>
      </c>
      <c r="K103" s="238"/>
      <c r="L103" s="110">
        <f t="shared" si="7"/>
        <v>0</v>
      </c>
      <c r="M103" s="121"/>
      <c r="N103" s="60"/>
      <c r="O103" s="110">
        <f t="shared" si="8"/>
        <v>0</v>
      </c>
      <c r="P103" s="213"/>
    </row>
    <row r="104" spans="1:16" hidden="1" x14ac:dyDescent="0.25">
      <c r="A104" s="36">
        <v>2236</v>
      </c>
      <c r="B104" s="57" t="s">
        <v>98</v>
      </c>
      <c r="C104" s="311">
        <f t="shared" si="4"/>
        <v>0</v>
      </c>
      <c r="D104" s="237">
        <v>0</v>
      </c>
      <c r="E104" s="60"/>
      <c r="F104" s="145">
        <f t="shared" si="5"/>
        <v>0</v>
      </c>
      <c r="G104" s="237"/>
      <c r="H104" s="238"/>
      <c r="I104" s="110">
        <f t="shared" si="6"/>
        <v>0</v>
      </c>
      <c r="J104" s="237">
        <v>0</v>
      </c>
      <c r="K104" s="238"/>
      <c r="L104" s="110">
        <f t="shared" si="7"/>
        <v>0</v>
      </c>
      <c r="M104" s="121"/>
      <c r="N104" s="60"/>
      <c r="O104" s="110">
        <f t="shared" si="8"/>
        <v>0</v>
      </c>
      <c r="P104" s="213"/>
    </row>
    <row r="105" spans="1:16" ht="24" hidden="1" x14ac:dyDescent="0.25">
      <c r="A105" s="36">
        <v>2239</v>
      </c>
      <c r="B105" s="57" t="s">
        <v>99</v>
      </c>
      <c r="C105" s="311">
        <f t="shared" si="4"/>
        <v>0</v>
      </c>
      <c r="D105" s="237">
        <v>0</v>
      </c>
      <c r="E105" s="60"/>
      <c r="F105" s="145">
        <f t="shared" si="5"/>
        <v>0</v>
      </c>
      <c r="G105" s="237"/>
      <c r="H105" s="238"/>
      <c r="I105" s="110">
        <f t="shared" si="6"/>
        <v>0</v>
      </c>
      <c r="J105" s="237">
        <v>0</v>
      </c>
      <c r="K105" s="238"/>
      <c r="L105" s="110">
        <f t="shared" si="7"/>
        <v>0</v>
      </c>
      <c r="M105" s="121"/>
      <c r="N105" s="60"/>
      <c r="O105" s="110">
        <f t="shared" si="8"/>
        <v>0</v>
      </c>
      <c r="P105" s="213"/>
    </row>
    <row r="106" spans="1:16" ht="36" hidden="1" x14ac:dyDescent="0.25">
      <c r="A106" s="108">
        <v>2240</v>
      </c>
      <c r="B106" s="57" t="s">
        <v>100</v>
      </c>
      <c r="C106" s="311">
        <f t="shared" si="4"/>
        <v>0</v>
      </c>
      <c r="D106" s="288">
        <f>SUM(D107:D114)</f>
        <v>0</v>
      </c>
      <c r="E106" s="109">
        <f>SUM(E107:E114)</f>
        <v>0</v>
      </c>
      <c r="F106" s="145">
        <f t="shared" si="5"/>
        <v>0</v>
      </c>
      <c r="G106" s="288">
        <f>SUM(G107:G114)</f>
        <v>0</v>
      </c>
      <c r="H106" s="115">
        <f>SUM(H107:H114)</f>
        <v>0</v>
      </c>
      <c r="I106" s="110">
        <f t="shared" si="6"/>
        <v>0</v>
      </c>
      <c r="J106" s="288">
        <f>SUM(J107:J114)</f>
        <v>0</v>
      </c>
      <c r="K106" s="115">
        <f>SUM(K107:K114)</f>
        <v>0</v>
      </c>
      <c r="L106" s="110">
        <f t="shared" si="7"/>
        <v>0</v>
      </c>
      <c r="M106" s="131">
        <f>SUM(M107:M114)</f>
        <v>0</v>
      </c>
      <c r="N106" s="109">
        <f>SUM(N107:N114)</f>
        <v>0</v>
      </c>
      <c r="O106" s="110">
        <f t="shared" si="8"/>
        <v>0</v>
      </c>
      <c r="P106" s="213"/>
    </row>
    <row r="107" spans="1:16" hidden="1" x14ac:dyDescent="0.25">
      <c r="A107" s="36">
        <v>2241</v>
      </c>
      <c r="B107" s="57" t="s">
        <v>101</v>
      </c>
      <c r="C107" s="311">
        <f t="shared" si="4"/>
        <v>0</v>
      </c>
      <c r="D107" s="237">
        <v>0</v>
      </c>
      <c r="E107" s="60"/>
      <c r="F107" s="145">
        <f t="shared" si="5"/>
        <v>0</v>
      </c>
      <c r="G107" s="237"/>
      <c r="H107" s="238"/>
      <c r="I107" s="110">
        <f t="shared" si="6"/>
        <v>0</v>
      </c>
      <c r="J107" s="237">
        <v>0</v>
      </c>
      <c r="K107" s="238"/>
      <c r="L107" s="110">
        <f t="shared" si="7"/>
        <v>0</v>
      </c>
      <c r="M107" s="121"/>
      <c r="N107" s="60"/>
      <c r="O107" s="110">
        <f t="shared" si="8"/>
        <v>0</v>
      </c>
      <c r="P107" s="213"/>
    </row>
    <row r="108" spans="1:16" ht="24" hidden="1" x14ac:dyDescent="0.25">
      <c r="A108" s="36">
        <v>2242</v>
      </c>
      <c r="B108" s="57" t="s">
        <v>102</v>
      </c>
      <c r="C108" s="311">
        <f t="shared" si="4"/>
        <v>0</v>
      </c>
      <c r="D108" s="237">
        <v>0</v>
      </c>
      <c r="E108" s="60"/>
      <c r="F108" s="145">
        <f t="shared" si="5"/>
        <v>0</v>
      </c>
      <c r="G108" s="237"/>
      <c r="H108" s="238"/>
      <c r="I108" s="110">
        <f t="shared" si="6"/>
        <v>0</v>
      </c>
      <c r="J108" s="237">
        <v>0</v>
      </c>
      <c r="K108" s="238"/>
      <c r="L108" s="110">
        <f t="shared" si="7"/>
        <v>0</v>
      </c>
      <c r="M108" s="121"/>
      <c r="N108" s="60"/>
      <c r="O108" s="110">
        <f t="shared" si="8"/>
        <v>0</v>
      </c>
      <c r="P108" s="213"/>
    </row>
    <row r="109" spans="1:16" ht="24" hidden="1" x14ac:dyDescent="0.25">
      <c r="A109" s="36">
        <v>2243</v>
      </c>
      <c r="B109" s="57" t="s">
        <v>103</v>
      </c>
      <c r="C109" s="311">
        <f t="shared" si="4"/>
        <v>0</v>
      </c>
      <c r="D109" s="237">
        <v>0</v>
      </c>
      <c r="E109" s="60"/>
      <c r="F109" s="145">
        <f t="shared" si="5"/>
        <v>0</v>
      </c>
      <c r="G109" s="237"/>
      <c r="H109" s="238"/>
      <c r="I109" s="110">
        <f t="shared" si="6"/>
        <v>0</v>
      </c>
      <c r="J109" s="237">
        <v>0</v>
      </c>
      <c r="K109" s="238"/>
      <c r="L109" s="110">
        <f t="shared" si="7"/>
        <v>0</v>
      </c>
      <c r="M109" s="121"/>
      <c r="N109" s="60"/>
      <c r="O109" s="110">
        <f t="shared" si="8"/>
        <v>0</v>
      </c>
      <c r="P109" s="213"/>
    </row>
    <row r="110" spans="1:16" hidden="1" x14ac:dyDescent="0.25">
      <c r="A110" s="36">
        <v>2244</v>
      </c>
      <c r="B110" s="57" t="s">
        <v>104</v>
      </c>
      <c r="C110" s="311">
        <f t="shared" si="4"/>
        <v>0</v>
      </c>
      <c r="D110" s="237">
        <v>0</v>
      </c>
      <c r="E110" s="60"/>
      <c r="F110" s="145">
        <f t="shared" si="5"/>
        <v>0</v>
      </c>
      <c r="G110" s="237"/>
      <c r="H110" s="238"/>
      <c r="I110" s="110">
        <f t="shared" si="6"/>
        <v>0</v>
      </c>
      <c r="J110" s="237">
        <v>0</v>
      </c>
      <c r="K110" s="238"/>
      <c r="L110" s="110">
        <f t="shared" si="7"/>
        <v>0</v>
      </c>
      <c r="M110" s="121"/>
      <c r="N110" s="60"/>
      <c r="O110" s="110">
        <f t="shared" si="8"/>
        <v>0</v>
      </c>
      <c r="P110" s="213"/>
    </row>
    <row r="111" spans="1:16" ht="24" hidden="1" x14ac:dyDescent="0.25">
      <c r="A111" s="36">
        <v>2246</v>
      </c>
      <c r="B111" s="57" t="s">
        <v>105</v>
      </c>
      <c r="C111" s="311">
        <f t="shared" si="4"/>
        <v>0</v>
      </c>
      <c r="D111" s="237">
        <v>0</v>
      </c>
      <c r="E111" s="60"/>
      <c r="F111" s="145">
        <f t="shared" si="5"/>
        <v>0</v>
      </c>
      <c r="G111" s="237"/>
      <c r="H111" s="238"/>
      <c r="I111" s="110">
        <f t="shared" si="6"/>
        <v>0</v>
      </c>
      <c r="J111" s="237">
        <v>0</v>
      </c>
      <c r="K111" s="238"/>
      <c r="L111" s="110">
        <f t="shared" si="7"/>
        <v>0</v>
      </c>
      <c r="M111" s="121"/>
      <c r="N111" s="60"/>
      <c r="O111" s="110">
        <f t="shared" si="8"/>
        <v>0</v>
      </c>
      <c r="P111" s="213"/>
    </row>
    <row r="112" spans="1:16" hidden="1" x14ac:dyDescent="0.25">
      <c r="A112" s="36">
        <v>2247</v>
      </c>
      <c r="B112" s="57" t="s">
        <v>106</v>
      </c>
      <c r="C112" s="311">
        <f t="shared" si="4"/>
        <v>0</v>
      </c>
      <c r="D112" s="237">
        <v>0</v>
      </c>
      <c r="E112" s="60"/>
      <c r="F112" s="145">
        <f t="shared" si="5"/>
        <v>0</v>
      </c>
      <c r="G112" s="237"/>
      <c r="H112" s="238"/>
      <c r="I112" s="110">
        <f t="shared" si="6"/>
        <v>0</v>
      </c>
      <c r="J112" s="237">
        <v>0</v>
      </c>
      <c r="K112" s="238"/>
      <c r="L112" s="110">
        <f t="shared" si="7"/>
        <v>0</v>
      </c>
      <c r="M112" s="121"/>
      <c r="N112" s="60"/>
      <c r="O112" s="110">
        <f t="shared" si="8"/>
        <v>0</v>
      </c>
      <c r="P112" s="213"/>
    </row>
    <row r="113" spans="1:16" ht="24" hidden="1" x14ac:dyDescent="0.25">
      <c r="A113" s="36">
        <v>2248</v>
      </c>
      <c r="B113" s="57" t="s">
        <v>107</v>
      </c>
      <c r="C113" s="311">
        <f t="shared" si="4"/>
        <v>0</v>
      </c>
      <c r="D113" s="237">
        <v>0</v>
      </c>
      <c r="E113" s="60"/>
      <c r="F113" s="145">
        <f t="shared" si="5"/>
        <v>0</v>
      </c>
      <c r="G113" s="237"/>
      <c r="H113" s="238"/>
      <c r="I113" s="110">
        <f t="shared" si="6"/>
        <v>0</v>
      </c>
      <c r="J113" s="237">
        <v>0</v>
      </c>
      <c r="K113" s="238"/>
      <c r="L113" s="110">
        <f t="shared" si="7"/>
        <v>0</v>
      </c>
      <c r="M113" s="121"/>
      <c r="N113" s="60"/>
      <c r="O113" s="110">
        <f t="shared" si="8"/>
        <v>0</v>
      </c>
      <c r="P113" s="213"/>
    </row>
    <row r="114" spans="1:16" ht="24" hidden="1" x14ac:dyDescent="0.25">
      <c r="A114" s="36">
        <v>2249</v>
      </c>
      <c r="B114" s="57" t="s">
        <v>108</v>
      </c>
      <c r="C114" s="311">
        <f t="shared" si="4"/>
        <v>0</v>
      </c>
      <c r="D114" s="237">
        <v>0</v>
      </c>
      <c r="E114" s="60"/>
      <c r="F114" s="145">
        <f t="shared" si="5"/>
        <v>0</v>
      </c>
      <c r="G114" s="237"/>
      <c r="H114" s="238"/>
      <c r="I114" s="110">
        <f t="shared" si="6"/>
        <v>0</v>
      </c>
      <c r="J114" s="237">
        <v>0</v>
      </c>
      <c r="K114" s="238"/>
      <c r="L114" s="110">
        <f t="shared" si="7"/>
        <v>0</v>
      </c>
      <c r="M114" s="121"/>
      <c r="N114" s="60"/>
      <c r="O114" s="110">
        <f t="shared" si="8"/>
        <v>0</v>
      </c>
      <c r="P114" s="213"/>
    </row>
    <row r="115" spans="1:16" hidden="1" x14ac:dyDescent="0.25">
      <c r="A115" s="108">
        <v>2250</v>
      </c>
      <c r="B115" s="57" t="s">
        <v>109</v>
      </c>
      <c r="C115" s="311">
        <f t="shared" si="4"/>
        <v>0</v>
      </c>
      <c r="D115" s="288">
        <f>SUM(D116:D118)</f>
        <v>0</v>
      </c>
      <c r="E115" s="109">
        <f>SUM(E116:E118)</f>
        <v>0</v>
      </c>
      <c r="F115" s="145">
        <f t="shared" si="5"/>
        <v>0</v>
      </c>
      <c r="G115" s="288">
        <f>SUM(G116:G118)</f>
        <v>0</v>
      </c>
      <c r="H115" s="115">
        <f>SUM(H116:H118)</f>
        <v>0</v>
      </c>
      <c r="I115" s="110">
        <f t="shared" si="6"/>
        <v>0</v>
      </c>
      <c r="J115" s="288">
        <f>SUM(J116:J118)</f>
        <v>0</v>
      </c>
      <c r="K115" s="115">
        <f>SUM(K116:K118)</f>
        <v>0</v>
      </c>
      <c r="L115" s="110">
        <f t="shared" si="7"/>
        <v>0</v>
      </c>
      <c r="M115" s="131">
        <f>SUM(M116:M118)</f>
        <v>0</v>
      </c>
      <c r="N115" s="109">
        <f>SUM(N116:N118)</f>
        <v>0</v>
      </c>
      <c r="O115" s="110">
        <f t="shared" si="8"/>
        <v>0</v>
      </c>
      <c r="P115" s="213"/>
    </row>
    <row r="116" spans="1:16" hidden="1" x14ac:dyDescent="0.25">
      <c r="A116" s="36">
        <v>2251</v>
      </c>
      <c r="B116" s="57" t="s">
        <v>110</v>
      </c>
      <c r="C116" s="311">
        <f t="shared" si="4"/>
        <v>0</v>
      </c>
      <c r="D116" s="237">
        <v>0</v>
      </c>
      <c r="E116" s="60"/>
      <c r="F116" s="145">
        <f t="shared" si="5"/>
        <v>0</v>
      </c>
      <c r="G116" s="237"/>
      <c r="H116" s="238"/>
      <c r="I116" s="110">
        <f t="shared" si="6"/>
        <v>0</v>
      </c>
      <c r="J116" s="237">
        <v>0</v>
      </c>
      <c r="K116" s="238"/>
      <c r="L116" s="110">
        <f t="shared" si="7"/>
        <v>0</v>
      </c>
      <c r="M116" s="121"/>
      <c r="N116" s="60"/>
      <c r="O116" s="110">
        <f t="shared" si="8"/>
        <v>0</v>
      </c>
      <c r="P116" s="213"/>
    </row>
    <row r="117" spans="1:16" ht="24" hidden="1" x14ac:dyDescent="0.25">
      <c r="A117" s="36">
        <v>2252</v>
      </c>
      <c r="B117" s="57" t="s">
        <v>111</v>
      </c>
      <c r="C117" s="311">
        <f t="shared" ref="C117:C181" si="9">F117+I117+L117+O117</f>
        <v>0</v>
      </c>
      <c r="D117" s="237">
        <v>0</v>
      </c>
      <c r="E117" s="60"/>
      <c r="F117" s="145">
        <f t="shared" si="5"/>
        <v>0</v>
      </c>
      <c r="G117" s="237"/>
      <c r="H117" s="238"/>
      <c r="I117" s="110">
        <f t="shared" si="6"/>
        <v>0</v>
      </c>
      <c r="J117" s="237">
        <v>0</v>
      </c>
      <c r="K117" s="238"/>
      <c r="L117" s="110">
        <f t="shared" si="7"/>
        <v>0</v>
      </c>
      <c r="M117" s="121"/>
      <c r="N117" s="60"/>
      <c r="O117" s="110">
        <f t="shared" si="8"/>
        <v>0</v>
      </c>
      <c r="P117" s="213"/>
    </row>
    <row r="118" spans="1:16" ht="24" hidden="1" x14ac:dyDescent="0.25">
      <c r="A118" s="36">
        <v>2259</v>
      </c>
      <c r="B118" s="57" t="s">
        <v>112</v>
      </c>
      <c r="C118" s="311">
        <f t="shared" si="9"/>
        <v>0</v>
      </c>
      <c r="D118" s="237">
        <v>0</v>
      </c>
      <c r="E118" s="60"/>
      <c r="F118" s="145">
        <f t="shared" ref="F118:F182" si="10">D118+E118</f>
        <v>0</v>
      </c>
      <c r="G118" s="237"/>
      <c r="H118" s="238"/>
      <c r="I118" s="110">
        <f t="shared" ref="I118:I182" si="11">G118+H118</f>
        <v>0</v>
      </c>
      <c r="J118" s="237">
        <v>0</v>
      </c>
      <c r="K118" s="238"/>
      <c r="L118" s="110">
        <f t="shared" ref="L118:L182" si="12">J118+K118</f>
        <v>0</v>
      </c>
      <c r="M118" s="121"/>
      <c r="N118" s="60"/>
      <c r="O118" s="110">
        <f t="shared" ref="O118:O182" si="13">M118+N118</f>
        <v>0</v>
      </c>
      <c r="P118" s="213"/>
    </row>
    <row r="119" spans="1:16" x14ac:dyDescent="0.25">
      <c r="A119" s="108">
        <v>2260</v>
      </c>
      <c r="B119" s="57" t="s">
        <v>113</v>
      </c>
      <c r="C119" s="311">
        <f t="shared" si="9"/>
        <v>2261</v>
      </c>
      <c r="D119" s="288">
        <f>SUM(D120:D124)</f>
        <v>1949</v>
      </c>
      <c r="E119" s="109">
        <f>SUM(E120:E124)</f>
        <v>312</v>
      </c>
      <c r="F119" s="145">
        <f t="shared" si="10"/>
        <v>2261</v>
      </c>
      <c r="G119" s="288">
        <f>SUM(G120:G124)</f>
        <v>0</v>
      </c>
      <c r="H119" s="115">
        <f>SUM(H120:H124)</f>
        <v>0</v>
      </c>
      <c r="I119" s="110">
        <f t="shared" si="11"/>
        <v>0</v>
      </c>
      <c r="J119" s="288">
        <f>SUM(J120:J124)</f>
        <v>0</v>
      </c>
      <c r="K119" s="115">
        <f>SUM(K120:K124)</f>
        <v>0</v>
      </c>
      <c r="L119" s="110">
        <f t="shared" si="12"/>
        <v>0</v>
      </c>
      <c r="M119" s="131">
        <f>SUM(M120:M124)</f>
        <v>0</v>
      </c>
      <c r="N119" s="109">
        <f>SUM(N120:N124)</f>
        <v>0</v>
      </c>
      <c r="O119" s="110">
        <f t="shared" si="13"/>
        <v>0</v>
      </c>
      <c r="P119" s="213"/>
    </row>
    <row r="120" spans="1:16" hidden="1" x14ac:dyDescent="0.25">
      <c r="A120" s="36">
        <v>2261</v>
      </c>
      <c r="B120" s="57" t="s">
        <v>114</v>
      </c>
      <c r="C120" s="311">
        <f t="shared" si="9"/>
        <v>0</v>
      </c>
      <c r="D120" s="237">
        <v>0</v>
      </c>
      <c r="E120" s="60"/>
      <c r="F120" s="145">
        <f t="shared" si="10"/>
        <v>0</v>
      </c>
      <c r="G120" s="237"/>
      <c r="H120" s="238"/>
      <c r="I120" s="110">
        <f t="shared" si="11"/>
        <v>0</v>
      </c>
      <c r="J120" s="237">
        <v>0</v>
      </c>
      <c r="K120" s="238"/>
      <c r="L120" s="110">
        <f t="shared" si="12"/>
        <v>0</v>
      </c>
      <c r="M120" s="121"/>
      <c r="N120" s="60"/>
      <c r="O120" s="110">
        <f t="shared" si="13"/>
        <v>0</v>
      </c>
      <c r="P120" s="213"/>
    </row>
    <row r="121" spans="1:16" hidden="1" x14ac:dyDescent="0.25">
      <c r="A121" s="36">
        <v>2262</v>
      </c>
      <c r="B121" s="57" t="s">
        <v>115</v>
      </c>
      <c r="C121" s="311">
        <f t="shared" si="9"/>
        <v>0</v>
      </c>
      <c r="D121" s="237">
        <v>0</v>
      </c>
      <c r="E121" s="60"/>
      <c r="F121" s="145">
        <f t="shared" si="10"/>
        <v>0</v>
      </c>
      <c r="G121" s="237"/>
      <c r="H121" s="238"/>
      <c r="I121" s="110">
        <f t="shared" si="11"/>
        <v>0</v>
      </c>
      <c r="J121" s="237">
        <v>0</v>
      </c>
      <c r="K121" s="238"/>
      <c r="L121" s="110">
        <f t="shared" si="12"/>
        <v>0</v>
      </c>
      <c r="M121" s="121"/>
      <c r="N121" s="60"/>
      <c r="O121" s="110">
        <f t="shared" si="13"/>
        <v>0</v>
      </c>
      <c r="P121" s="213"/>
    </row>
    <row r="122" spans="1:16" hidden="1" x14ac:dyDescent="0.25">
      <c r="A122" s="36">
        <v>2263</v>
      </c>
      <c r="B122" s="57" t="s">
        <v>116</v>
      </c>
      <c r="C122" s="311">
        <f t="shared" si="9"/>
        <v>0</v>
      </c>
      <c r="D122" s="237">
        <v>0</v>
      </c>
      <c r="E122" s="60"/>
      <c r="F122" s="145">
        <f t="shared" si="10"/>
        <v>0</v>
      </c>
      <c r="G122" s="237"/>
      <c r="H122" s="238"/>
      <c r="I122" s="110">
        <f t="shared" si="11"/>
        <v>0</v>
      </c>
      <c r="J122" s="237">
        <v>0</v>
      </c>
      <c r="K122" s="238"/>
      <c r="L122" s="110">
        <f t="shared" si="12"/>
        <v>0</v>
      </c>
      <c r="M122" s="121"/>
      <c r="N122" s="60"/>
      <c r="O122" s="110">
        <f t="shared" si="13"/>
        <v>0</v>
      </c>
      <c r="P122" s="213"/>
    </row>
    <row r="123" spans="1:16" ht="24" x14ac:dyDescent="0.25">
      <c r="A123" s="36">
        <v>2264</v>
      </c>
      <c r="B123" s="57" t="s">
        <v>117</v>
      </c>
      <c r="C123" s="311">
        <f t="shared" si="9"/>
        <v>2261</v>
      </c>
      <c r="D123" s="237">
        <v>1949</v>
      </c>
      <c r="E123" s="60">
        <v>312</v>
      </c>
      <c r="F123" s="145">
        <f t="shared" si="10"/>
        <v>2261</v>
      </c>
      <c r="G123" s="237"/>
      <c r="H123" s="238"/>
      <c r="I123" s="110">
        <f t="shared" si="11"/>
        <v>0</v>
      </c>
      <c r="J123" s="237">
        <v>0</v>
      </c>
      <c r="K123" s="238"/>
      <c r="L123" s="110">
        <f t="shared" si="12"/>
        <v>0</v>
      </c>
      <c r="M123" s="121"/>
      <c r="N123" s="60"/>
      <c r="O123" s="110">
        <f t="shared" si="13"/>
        <v>0</v>
      </c>
      <c r="P123" s="213"/>
    </row>
    <row r="124" spans="1:16" hidden="1" x14ac:dyDescent="0.25">
      <c r="A124" s="36">
        <v>2269</v>
      </c>
      <c r="B124" s="57" t="s">
        <v>118</v>
      </c>
      <c r="C124" s="311">
        <f t="shared" si="9"/>
        <v>0</v>
      </c>
      <c r="D124" s="237">
        <v>0</v>
      </c>
      <c r="E124" s="60"/>
      <c r="F124" s="145">
        <f t="shared" si="10"/>
        <v>0</v>
      </c>
      <c r="G124" s="237"/>
      <c r="H124" s="238"/>
      <c r="I124" s="110">
        <f t="shared" si="11"/>
        <v>0</v>
      </c>
      <c r="J124" s="237">
        <v>0</v>
      </c>
      <c r="K124" s="238"/>
      <c r="L124" s="110">
        <f t="shared" si="12"/>
        <v>0</v>
      </c>
      <c r="M124" s="121"/>
      <c r="N124" s="60"/>
      <c r="O124" s="110">
        <f t="shared" si="13"/>
        <v>0</v>
      </c>
      <c r="P124" s="213"/>
    </row>
    <row r="125" spans="1:16" x14ac:dyDescent="0.25">
      <c r="A125" s="108">
        <v>2270</v>
      </c>
      <c r="B125" s="57" t="s">
        <v>119</v>
      </c>
      <c r="C125" s="311">
        <f t="shared" si="9"/>
        <v>448167</v>
      </c>
      <c r="D125" s="288">
        <f>SUM(D126:D130)</f>
        <v>448059</v>
      </c>
      <c r="E125" s="109">
        <f>SUM(E126:E130)</f>
        <v>108</v>
      </c>
      <c r="F125" s="145">
        <f t="shared" si="10"/>
        <v>448167</v>
      </c>
      <c r="G125" s="288">
        <f>SUM(G126:G130)</f>
        <v>0</v>
      </c>
      <c r="H125" s="115">
        <f>SUM(H126:H130)</f>
        <v>0</v>
      </c>
      <c r="I125" s="110">
        <f t="shared" si="11"/>
        <v>0</v>
      </c>
      <c r="J125" s="288">
        <f>SUM(J126:J130)</f>
        <v>0</v>
      </c>
      <c r="K125" s="115">
        <f>SUM(K126:K130)</f>
        <v>0</v>
      </c>
      <c r="L125" s="110">
        <f t="shared" si="12"/>
        <v>0</v>
      </c>
      <c r="M125" s="131">
        <f>SUM(M126:M130)</f>
        <v>0</v>
      </c>
      <c r="N125" s="109">
        <f>SUM(N126:N130)</f>
        <v>0</v>
      </c>
      <c r="O125" s="110">
        <f t="shared" si="13"/>
        <v>0</v>
      </c>
      <c r="P125" s="213"/>
    </row>
    <row r="126" spans="1:16" hidden="1" x14ac:dyDescent="0.25">
      <c r="A126" s="36">
        <v>2272</v>
      </c>
      <c r="B126" s="1" t="s">
        <v>120</v>
      </c>
      <c r="C126" s="311">
        <f t="shared" si="9"/>
        <v>0</v>
      </c>
      <c r="D126" s="237">
        <v>0</v>
      </c>
      <c r="E126" s="60"/>
      <c r="F126" s="145">
        <f t="shared" si="10"/>
        <v>0</v>
      </c>
      <c r="G126" s="237"/>
      <c r="H126" s="238"/>
      <c r="I126" s="110">
        <f t="shared" si="11"/>
        <v>0</v>
      </c>
      <c r="J126" s="237">
        <v>0</v>
      </c>
      <c r="K126" s="238"/>
      <c r="L126" s="110">
        <f t="shared" si="12"/>
        <v>0</v>
      </c>
      <c r="M126" s="121"/>
      <c r="N126" s="60"/>
      <c r="O126" s="110">
        <f t="shared" si="13"/>
        <v>0</v>
      </c>
      <c r="P126" s="213"/>
    </row>
    <row r="127" spans="1:16" ht="24" x14ac:dyDescent="0.25">
      <c r="A127" s="36">
        <v>2275</v>
      </c>
      <c r="B127" s="57" t="s">
        <v>121</v>
      </c>
      <c r="C127" s="311">
        <f t="shared" si="9"/>
        <v>20500</v>
      </c>
      <c r="D127" s="237">
        <v>20500</v>
      </c>
      <c r="E127" s="60"/>
      <c r="F127" s="145">
        <f t="shared" si="10"/>
        <v>20500</v>
      </c>
      <c r="G127" s="237"/>
      <c r="H127" s="238"/>
      <c r="I127" s="110">
        <f t="shared" si="11"/>
        <v>0</v>
      </c>
      <c r="J127" s="237">
        <v>0</v>
      </c>
      <c r="K127" s="238"/>
      <c r="L127" s="110">
        <f t="shared" si="12"/>
        <v>0</v>
      </c>
      <c r="M127" s="121"/>
      <c r="N127" s="60"/>
      <c r="O127" s="110">
        <f t="shared" si="13"/>
        <v>0</v>
      </c>
      <c r="P127" s="213"/>
    </row>
    <row r="128" spans="1:16" ht="36" hidden="1" x14ac:dyDescent="0.25">
      <c r="A128" s="36">
        <v>2276</v>
      </c>
      <c r="B128" s="57" t="s">
        <v>122</v>
      </c>
      <c r="C128" s="311">
        <f t="shared" si="9"/>
        <v>0</v>
      </c>
      <c r="D128" s="237">
        <v>0</v>
      </c>
      <c r="E128" s="60"/>
      <c r="F128" s="145">
        <f t="shared" si="10"/>
        <v>0</v>
      </c>
      <c r="G128" s="237"/>
      <c r="H128" s="238"/>
      <c r="I128" s="110">
        <f t="shared" si="11"/>
        <v>0</v>
      </c>
      <c r="J128" s="237">
        <v>0</v>
      </c>
      <c r="K128" s="238"/>
      <c r="L128" s="110">
        <f t="shared" si="12"/>
        <v>0</v>
      </c>
      <c r="M128" s="121"/>
      <c r="N128" s="60"/>
      <c r="O128" s="110">
        <f t="shared" si="13"/>
        <v>0</v>
      </c>
      <c r="P128" s="213"/>
    </row>
    <row r="129" spans="1:16" ht="24" hidden="1" x14ac:dyDescent="0.25">
      <c r="A129" s="36">
        <v>2278</v>
      </c>
      <c r="B129" s="57" t="s">
        <v>123</v>
      </c>
      <c r="C129" s="311">
        <f t="shared" si="9"/>
        <v>0</v>
      </c>
      <c r="D129" s="237">
        <v>0</v>
      </c>
      <c r="E129" s="60"/>
      <c r="F129" s="145">
        <f t="shared" si="10"/>
        <v>0</v>
      </c>
      <c r="G129" s="237"/>
      <c r="H129" s="238"/>
      <c r="I129" s="110">
        <f t="shared" si="11"/>
        <v>0</v>
      </c>
      <c r="J129" s="237">
        <v>0</v>
      </c>
      <c r="K129" s="238"/>
      <c r="L129" s="110">
        <f t="shared" si="12"/>
        <v>0</v>
      </c>
      <c r="M129" s="121"/>
      <c r="N129" s="60"/>
      <c r="O129" s="110">
        <f t="shared" si="13"/>
        <v>0</v>
      </c>
      <c r="P129" s="213"/>
    </row>
    <row r="130" spans="1:16" ht="24" x14ac:dyDescent="0.25">
      <c r="A130" s="36">
        <v>2279</v>
      </c>
      <c r="B130" s="57" t="s">
        <v>124</v>
      </c>
      <c r="C130" s="311">
        <f t="shared" si="9"/>
        <v>427667</v>
      </c>
      <c r="D130" s="237">
        <v>427559</v>
      </c>
      <c r="E130" s="60">
        <v>108</v>
      </c>
      <c r="F130" s="145">
        <f t="shared" si="10"/>
        <v>427667</v>
      </c>
      <c r="G130" s="237"/>
      <c r="H130" s="238"/>
      <c r="I130" s="110">
        <f t="shared" si="11"/>
        <v>0</v>
      </c>
      <c r="J130" s="237">
        <v>0</v>
      </c>
      <c r="K130" s="238"/>
      <c r="L130" s="110">
        <f t="shared" si="12"/>
        <v>0</v>
      </c>
      <c r="M130" s="121"/>
      <c r="N130" s="60"/>
      <c r="O130" s="110">
        <f t="shared" si="13"/>
        <v>0</v>
      </c>
      <c r="P130" s="213"/>
    </row>
    <row r="131" spans="1:16" ht="24" hidden="1" x14ac:dyDescent="0.25">
      <c r="A131" s="164">
        <v>2280</v>
      </c>
      <c r="B131" s="52" t="s">
        <v>125</v>
      </c>
      <c r="C131" s="311">
        <f t="shared" si="9"/>
        <v>0</v>
      </c>
      <c r="D131" s="291">
        <f>SUM(D132)</f>
        <v>0</v>
      </c>
      <c r="E131" s="113">
        <f t="shared" ref="E131:N131" si="14">SUM(E132)</f>
        <v>0</v>
      </c>
      <c r="F131" s="287">
        <f t="shared" si="10"/>
        <v>0</v>
      </c>
      <c r="G131" s="291">
        <f t="shared" ref="G131" si="15">SUM(G132)</f>
        <v>0</v>
      </c>
      <c r="H131" s="292">
        <f t="shared" si="14"/>
        <v>0</v>
      </c>
      <c r="I131" s="114">
        <f t="shared" si="11"/>
        <v>0</v>
      </c>
      <c r="J131" s="291">
        <f t="shared" ref="J131" si="16">SUM(J132)</f>
        <v>0</v>
      </c>
      <c r="K131" s="292">
        <f t="shared" si="14"/>
        <v>0</v>
      </c>
      <c r="L131" s="114">
        <f t="shared" si="12"/>
        <v>0</v>
      </c>
      <c r="M131" s="131">
        <f t="shared" si="14"/>
        <v>0</v>
      </c>
      <c r="N131" s="109">
        <f t="shared" si="14"/>
        <v>0</v>
      </c>
      <c r="O131" s="110">
        <f t="shared" si="13"/>
        <v>0</v>
      </c>
      <c r="P131" s="213"/>
    </row>
    <row r="132" spans="1:16" ht="24" hidden="1" x14ac:dyDescent="0.25">
      <c r="A132" s="36">
        <v>2283</v>
      </c>
      <c r="B132" s="57" t="s">
        <v>126</v>
      </c>
      <c r="C132" s="311">
        <f t="shared" si="9"/>
        <v>0</v>
      </c>
      <c r="D132" s="237">
        <v>0</v>
      </c>
      <c r="E132" s="60"/>
      <c r="F132" s="145">
        <f t="shared" si="10"/>
        <v>0</v>
      </c>
      <c r="G132" s="237"/>
      <c r="H132" s="238"/>
      <c r="I132" s="110">
        <f t="shared" si="11"/>
        <v>0</v>
      </c>
      <c r="J132" s="237">
        <v>0</v>
      </c>
      <c r="K132" s="238"/>
      <c r="L132" s="110">
        <f t="shared" si="12"/>
        <v>0</v>
      </c>
      <c r="M132" s="121"/>
      <c r="N132" s="60"/>
      <c r="O132" s="110">
        <f t="shared" si="13"/>
        <v>0</v>
      </c>
      <c r="P132" s="213"/>
    </row>
    <row r="133" spans="1:16" ht="36" x14ac:dyDescent="0.25">
      <c r="A133" s="44">
        <v>2300</v>
      </c>
      <c r="B133" s="103" t="s">
        <v>127</v>
      </c>
      <c r="C133" s="375">
        <f t="shared" si="9"/>
        <v>1322</v>
      </c>
      <c r="D133" s="227">
        <f>SUM(D134,D139,D143,D144,D147,D154,D162,D163,D166)</f>
        <v>1430</v>
      </c>
      <c r="E133" s="50">
        <f>SUM(E134,E139,E143,E144,E147,E154,E162,E163,E166)</f>
        <v>-108</v>
      </c>
      <c r="F133" s="283">
        <f t="shared" si="10"/>
        <v>1322</v>
      </c>
      <c r="G133" s="227">
        <f>SUM(G134,G139,G143,G144,G147,G154,G162,G163,G166)</f>
        <v>0</v>
      </c>
      <c r="H133" s="104">
        <f>SUM(H134,H139,H143,H144,H147,H154,H162,H163,H166)</f>
        <v>0</v>
      </c>
      <c r="I133" s="112">
        <f t="shared" si="11"/>
        <v>0</v>
      </c>
      <c r="J133" s="227">
        <f>SUM(J134,J139,J143,J144,J147,J154,J162,J163,J166)</f>
        <v>0</v>
      </c>
      <c r="K133" s="104">
        <f>SUM(K134,K139,K143,K144,K147,K154,K162,K163,K166)</f>
        <v>0</v>
      </c>
      <c r="L133" s="112">
        <f t="shared" si="12"/>
        <v>0</v>
      </c>
      <c r="M133" s="119">
        <f>SUM(M134,M139,M143,M144,M147,M154,M162,M163,M166)</f>
        <v>0</v>
      </c>
      <c r="N133" s="50">
        <f>SUM(N134,N139,N143,N144,N147,N154,N162,N163,N166)</f>
        <v>0</v>
      </c>
      <c r="O133" s="112">
        <f t="shared" si="13"/>
        <v>0</v>
      </c>
      <c r="P133" s="225"/>
    </row>
    <row r="134" spans="1:16" ht="24" x14ac:dyDescent="0.25">
      <c r="A134" s="164">
        <v>2310</v>
      </c>
      <c r="B134" s="52" t="s">
        <v>128</v>
      </c>
      <c r="C134" s="376">
        <f t="shared" si="9"/>
        <v>1266</v>
      </c>
      <c r="D134" s="295">
        <f>SUM(D135:D138)</f>
        <v>1374</v>
      </c>
      <c r="E134" s="292">
        <f>SUM(E135:E138)</f>
        <v>-108</v>
      </c>
      <c r="F134" s="287">
        <f t="shared" si="10"/>
        <v>1266</v>
      </c>
      <c r="G134" s="291">
        <f>SUM(G135:G138)</f>
        <v>0</v>
      </c>
      <c r="H134" s="292">
        <f>SUM(H135:H138)</f>
        <v>0</v>
      </c>
      <c r="I134" s="114">
        <f t="shared" si="11"/>
        <v>0</v>
      </c>
      <c r="J134" s="291">
        <f>SUM(J135:J138)</f>
        <v>0</v>
      </c>
      <c r="K134" s="292">
        <f>SUM(K135:K138)</f>
        <v>0</v>
      </c>
      <c r="L134" s="114">
        <f t="shared" si="12"/>
        <v>0</v>
      </c>
      <c r="M134" s="135">
        <f>SUM(M135:M138)</f>
        <v>0</v>
      </c>
      <c r="N134" s="113">
        <f>SUM(N135:N138)</f>
        <v>0</v>
      </c>
      <c r="O134" s="114">
        <f t="shared" si="13"/>
        <v>0</v>
      </c>
      <c r="P134" s="208"/>
    </row>
    <row r="135" spans="1:16" x14ac:dyDescent="0.25">
      <c r="A135" s="36">
        <v>2311</v>
      </c>
      <c r="B135" s="57" t="s">
        <v>129</v>
      </c>
      <c r="C135" s="311">
        <f t="shared" si="9"/>
        <v>30</v>
      </c>
      <c r="D135" s="237">
        <v>30</v>
      </c>
      <c r="E135" s="60"/>
      <c r="F135" s="145">
        <f t="shared" si="10"/>
        <v>30</v>
      </c>
      <c r="G135" s="237"/>
      <c r="H135" s="238"/>
      <c r="I135" s="110">
        <f t="shared" si="11"/>
        <v>0</v>
      </c>
      <c r="J135" s="237"/>
      <c r="K135" s="238"/>
      <c r="L135" s="110">
        <f t="shared" si="12"/>
        <v>0</v>
      </c>
      <c r="M135" s="121"/>
      <c r="N135" s="60"/>
      <c r="O135" s="110">
        <f t="shared" si="13"/>
        <v>0</v>
      </c>
      <c r="P135" s="213"/>
    </row>
    <row r="136" spans="1:16" hidden="1" x14ac:dyDescent="0.25">
      <c r="A136" s="36">
        <v>2312</v>
      </c>
      <c r="B136" s="57" t="s">
        <v>130</v>
      </c>
      <c r="C136" s="311">
        <f t="shared" si="9"/>
        <v>0</v>
      </c>
      <c r="D136" s="237">
        <v>0</v>
      </c>
      <c r="E136" s="60"/>
      <c r="F136" s="145">
        <f t="shared" si="10"/>
        <v>0</v>
      </c>
      <c r="G136" s="237"/>
      <c r="H136" s="238"/>
      <c r="I136" s="110">
        <f t="shared" si="11"/>
        <v>0</v>
      </c>
      <c r="J136" s="237">
        <v>0</v>
      </c>
      <c r="K136" s="238"/>
      <c r="L136" s="110">
        <f t="shared" si="12"/>
        <v>0</v>
      </c>
      <c r="M136" s="121"/>
      <c r="N136" s="60"/>
      <c r="O136" s="110">
        <f t="shared" si="13"/>
        <v>0</v>
      </c>
      <c r="P136" s="213"/>
    </row>
    <row r="137" spans="1:16" hidden="1" x14ac:dyDescent="0.25">
      <c r="A137" s="36">
        <v>2313</v>
      </c>
      <c r="B137" s="57" t="s">
        <v>131</v>
      </c>
      <c r="C137" s="311">
        <f t="shared" si="9"/>
        <v>0</v>
      </c>
      <c r="D137" s="237">
        <v>0</v>
      </c>
      <c r="E137" s="60"/>
      <c r="F137" s="145">
        <f t="shared" si="10"/>
        <v>0</v>
      </c>
      <c r="G137" s="237"/>
      <c r="H137" s="238"/>
      <c r="I137" s="110">
        <f t="shared" si="11"/>
        <v>0</v>
      </c>
      <c r="J137" s="237">
        <v>0</v>
      </c>
      <c r="K137" s="238"/>
      <c r="L137" s="110">
        <f t="shared" si="12"/>
        <v>0</v>
      </c>
      <c r="M137" s="121"/>
      <c r="N137" s="60"/>
      <c r="O137" s="110">
        <f t="shared" si="13"/>
        <v>0</v>
      </c>
      <c r="P137" s="213"/>
    </row>
    <row r="138" spans="1:16" ht="36" x14ac:dyDescent="0.25">
      <c r="A138" s="36">
        <v>2314</v>
      </c>
      <c r="B138" s="57" t="s">
        <v>132</v>
      </c>
      <c r="C138" s="311">
        <f t="shared" si="9"/>
        <v>1236</v>
      </c>
      <c r="D138" s="237">
        <v>1344</v>
      </c>
      <c r="E138" s="60">
        <v>-108</v>
      </c>
      <c r="F138" s="145">
        <f t="shared" si="10"/>
        <v>1236</v>
      </c>
      <c r="G138" s="237"/>
      <c r="H138" s="238"/>
      <c r="I138" s="110">
        <f t="shared" si="11"/>
        <v>0</v>
      </c>
      <c r="J138" s="237"/>
      <c r="K138" s="238"/>
      <c r="L138" s="110">
        <f t="shared" si="12"/>
        <v>0</v>
      </c>
      <c r="M138" s="121"/>
      <c r="N138" s="60"/>
      <c r="O138" s="110">
        <f t="shared" si="13"/>
        <v>0</v>
      </c>
      <c r="P138" s="213"/>
    </row>
    <row r="139" spans="1:16" hidden="1" x14ac:dyDescent="0.25">
      <c r="A139" s="108">
        <v>2320</v>
      </c>
      <c r="B139" s="57" t="s">
        <v>133</v>
      </c>
      <c r="C139" s="311">
        <f t="shared" si="9"/>
        <v>0</v>
      </c>
      <c r="D139" s="288">
        <f>SUM(D140:D142)</f>
        <v>0</v>
      </c>
      <c r="E139" s="109">
        <f>SUM(E140:E142)</f>
        <v>0</v>
      </c>
      <c r="F139" s="145">
        <f t="shared" si="10"/>
        <v>0</v>
      </c>
      <c r="G139" s="288">
        <f>SUM(G140:G142)</f>
        <v>0</v>
      </c>
      <c r="H139" s="115">
        <f>SUM(H140:H142)</f>
        <v>0</v>
      </c>
      <c r="I139" s="110">
        <f t="shared" si="11"/>
        <v>0</v>
      </c>
      <c r="J139" s="288">
        <f>SUM(J140:J142)</f>
        <v>0</v>
      </c>
      <c r="K139" s="115">
        <f>SUM(K140:K142)</f>
        <v>0</v>
      </c>
      <c r="L139" s="110">
        <f t="shared" si="12"/>
        <v>0</v>
      </c>
      <c r="M139" s="131">
        <f>SUM(M140:M142)</f>
        <v>0</v>
      </c>
      <c r="N139" s="109">
        <f>SUM(N140:N142)</f>
        <v>0</v>
      </c>
      <c r="O139" s="110">
        <f t="shared" si="13"/>
        <v>0</v>
      </c>
      <c r="P139" s="213"/>
    </row>
    <row r="140" spans="1:16" hidden="1" x14ac:dyDescent="0.25">
      <c r="A140" s="36">
        <v>2321</v>
      </c>
      <c r="B140" s="57" t="s">
        <v>134</v>
      </c>
      <c r="C140" s="311">
        <f t="shared" si="9"/>
        <v>0</v>
      </c>
      <c r="D140" s="237">
        <v>0</v>
      </c>
      <c r="E140" s="60"/>
      <c r="F140" s="145">
        <f t="shared" si="10"/>
        <v>0</v>
      </c>
      <c r="G140" s="237"/>
      <c r="H140" s="238"/>
      <c r="I140" s="110">
        <f t="shared" si="11"/>
        <v>0</v>
      </c>
      <c r="J140" s="237">
        <v>0</v>
      </c>
      <c r="K140" s="238"/>
      <c r="L140" s="110">
        <f t="shared" si="12"/>
        <v>0</v>
      </c>
      <c r="M140" s="121"/>
      <c r="N140" s="60"/>
      <c r="O140" s="110">
        <f t="shared" si="13"/>
        <v>0</v>
      </c>
      <c r="P140" s="213"/>
    </row>
    <row r="141" spans="1:16" hidden="1" x14ac:dyDescent="0.25">
      <c r="A141" s="36">
        <v>2322</v>
      </c>
      <c r="B141" s="57" t="s">
        <v>135</v>
      </c>
      <c r="C141" s="311">
        <f t="shared" si="9"/>
        <v>0</v>
      </c>
      <c r="D141" s="237">
        <v>0</v>
      </c>
      <c r="E141" s="60"/>
      <c r="F141" s="145">
        <f t="shared" si="10"/>
        <v>0</v>
      </c>
      <c r="G141" s="237"/>
      <c r="H141" s="238"/>
      <c r="I141" s="110">
        <f t="shared" si="11"/>
        <v>0</v>
      </c>
      <c r="J141" s="237">
        <v>0</v>
      </c>
      <c r="K141" s="238"/>
      <c r="L141" s="110">
        <f t="shared" si="12"/>
        <v>0</v>
      </c>
      <c r="M141" s="121"/>
      <c r="N141" s="60"/>
      <c r="O141" s="110">
        <f t="shared" si="13"/>
        <v>0</v>
      </c>
      <c r="P141" s="213"/>
    </row>
    <row r="142" spans="1:16" hidden="1" x14ac:dyDescent="0.25">
      <c r="A142" s="36">
        <v>2329</v>
      </c>
      <c r="B142" s="57" t="s">
        <v>136</v>
      </c>
      <c r="C142" s="311">
        <f t="shared" si="9"/>
        <v>0</v>
      </c>
      <c r="D142" s="237">
        <v>0</v>
      </c>
      <c r="E142" s="60"/>
      <c r="F142" s="145">
        <f t="shared" si="10"/>
        <v>0</v>
      </c>
      <c r="G142" s="237"/>
      <c r="H142" s="238"/>
      <c r="I142" s="110">
        <f t="shared" si="11"/>
        <v>0</v>
      </c>
      <c r="J142" s="237">
        <v>0</v>
      </c>
      <c r="K142" s="238"/>
      <c r="L142" s="110">
        <f t="shared" si="12"/>
        <v>0</v>
      </c>
      <c r="M142" s="121"/>
      <c r="N142" s="60"/>
      <c r="O142" s="110">
        <f t="shared" si="13"/>
        <v>0</v>
      </c>
      <c r="P142" s="213"/>
    </row>
    <row r="143" spans="1:16" hidden="1" x14ac:dyDescent="0.25">
      <c r="A143" s="108">
        <v>2330</v>
      </c>
      <c r="B143" s="57" t="s">
        <v>137</v>
      </c>
      <c r="C143" s="311">
        <f t="shared" si="9"/>
        <v>0</v>
      </c>
      <c r="D143" s="237">
        <v>0</v>
      </c>
      <c r="E143" s="60"/>
      <c r="F143" s="145">
        <f t="shared" si="10"/>
        <v>0</v>
      </c>
      <c r="G143" s="237"/>
      <c r="H143" s="238"/>
      <c r="I143" s="110">
        <f t="shared" si="11"/>
        <v>0</v>
      </c>
      <c r="J143" s="237">
        <v>0</v>
      </c>
      <c r="K143" s="238"/>
      <c r="L143" s="110">
        <f t="shared" si="12"/>
        <v>0</v>
      </c>
      <c r="M143" s="121"/>
      <c r="N143" s="60"/>
      <c r="O143" s="110">
        <f t="shared" si="13"/>
        <v>0</v>
      </c>
      <c r="P143" s="213"/>
    </row>
    <row r="144" spans="1:16" ht="48" hidden="1" x14ac:dyDescent="0.25">
      <c r="A144" s="108">
        <v>2340</v>
      </c>
      <c r="B144" s="57" t="s">
        <v>138</v>
      </c>
      <c r="C144" s="311">
        <f t="shared" si="9"/>
        <v>0</v>
      </c>
      <c r="D144" s="288">
        <f>SUM(D145:D146)</f>
        <v>0</v>
      </c>
      <c r="E144" s="109">
        <f>SUM(E145:E146)</f>
        <v>0</v>
      </c>
      <c r="F144" s="145">
        <f t="shared" si="10"/>
        <v>0</v>
      </c>
      <c r="G144" s="288">
        <f>SUM(G145:G146)</f>
        <v>0</v>
      </c>
      <c r="H144" s="115">
        <f>SUM(H145:H146)</f>
        <v>0</v>
      </c>
      <c r="I144" s="110">
        <f t="shared" si="11"/>
        <v>0</v>
      </c>
      <c r="J144" s="288">
        <f>SUM(J145:J146)</f>
        <v>0</v>
      </c>
      <c r="K144" s="115">
        <f>SUM(K145:K146)</f>
        <v>0</v>
      </c>
      <c r="L144" s="110">
        <f t="shared" si="12"/>
        <v>0</v>
      </c>
      <c r="M144" s="131">
        <f>SUM(M145:M146)</f>
        <v>0</v>
      </c>
      <c r="N144" s="109">
        <f>SUM(N145:N146)</f>
        <v>0</v>
      </c>
      <c r="O144" s="110">
        <f t="shared" si="13"/>
        <v>0</v>
      </c>
      <c r="P144" s="213"/>
    </row>
    <row r="145" spans="1:16" hidden="1" x14ac:dyDescent="0.25">
      <c r="A145" s="36">
        <v>2341</v>
      </c>
      <c r="B145" s="57" t="s">
        <v>139</v>
      </c>
      <c r="C145" s="311">
        <f t="shared" si="9"/>
        <v>0</v>
      </c>
      <c r="D145" s="237">
        <v>0</v>
      </c>
      <c r="E145" s="60"/>
      <c r="F145" s="145">
        <f t="shared" si="10"/>
        <v>0</v>
      </c>
      <c r="G145" s="237"/>
      <c r="H145" s="238"/>
      <c r="I145" s="110">
        <f t="shared" si="11"/>
        <v>0</v>
      </c>
      <c r="J145" s="237">
        <v>0</v>
      </c>
      <c r="K145" s="238"/>
      <c r="L145" s="110">
        <f t="shared" si="12"/>
        <v>0</v>
      </c>
      <c r="M145" s="121"/>
      <c r="N145" s="60"/>
      <c r="O145" s="110">
        <f t="shared" si="13"/>
        <v>0</v>
      </c>
      <c r="P145" s="213"/>
    </row>
    <row r="146" spans="1:16" ht="24" hidden="1" x14ac:dyDescent="0.25">
      <c r="A146" s="36">
        <v>2344</v>
      </c>
      <c r="B146" s="57" t="s">
        <v>140</v>
      </c>
      <c r="C146" s="311">
        <f t="shared" si="9"/>
        <v>0</v>
      </c>
      <c r="D146" s="237">
        <v>0</v>
      </c>
      <c r="E146" s="60"/>
      <c r="F146" s="145">
        <f t="shared" si="10"/>
        <v>0</v>
      </c>
      <c r="G146" s="237"/>
      <c r="H146" s="238"/>
      <c r="I146" s="110">
        <f t="shared" si="11"/>
        <v>0</v>
      </c>
      <c r="J146" s="237">
        <v>0</v>
      </c>
      <c r="K146" s="238"/>
      <c r="L146" s="110">
        <f t="shared" si="12"/>
        <v>0</v>
      </c>
      <c r="M146" s="121"/>
      <c r="N146" s="60"/>
      <c r="O146" s="110">
        <f t="shared" si="13"/>
        <v>0</v>
      </c>
      <c r="P146" s="213"/>
    </row>
    <row r="147" spans="1:16" ht="24" hidden="1" x14ac:dyDescent="0.25">
      <c r="A147" s="105">
        <v>2350</v>
      </c>
      <c r="B147" s="78" t="s">
        <v>141</v>
      </c>
      <c r="C147" s="311">
        <f t="shared" si="9"/>
        <v>0</v>
      </c>
      <c r="D147" s="127">
        <f>SUM(D148:D153)</f>
        <v>0</v>
      </c>
      <c r="E147" s="106">
        <f>SUM(E148:E153)</f>
        <v>0</v>
      </c>
      <c r="F147" s="286">
        <f t="shared" si="10"/>
        <v>0</v>
      </c>
      <c r="G147" s="127">
        <f>SUM(G148:G153)</f>
        <v>0</v>
      </c>
      <c r="H147" s="172">
        <f>SUM(H148:H153)</f>
        <v>0</v>
      </c>
      <c r="I147" s="107">
        <f t="shared" si="11"/>
        <v>0</v>
      </c>
      <c r="J147" s="127">
        <f>SUM(J148:J153)</f>
        <v>0</v>
      </c>
      <c r="K147" s="172">
        <f>SUM(K148:K153)</f>
        <v>0</v>
      </c>
      <c r="L147" s="107">
        <f t="shared" si="12"/>
        <v>0</v>
      </c>
      <c r="M147" s="132">
        <f>SUM(M148:M153)</f>
        <v>0</v>
      </c>
      <c r="N147" s="106">
        <f>SUM(N148:N153)</f>
        <v>0</v>
      </c>
      <c r="O147" s="107">
        <f t="shared" si="13"/>
        <v>0</v>
      </c>
      <c r="P147" s="265"/>
    </row>
    <row r="148" spans="1:16" hidden="1" x14ac:dyDescent="0.25">
      <c r="A148" s="32">
        <v>2351</v>
      </c>
      <c r="B148" s="52" t="s">
        <v>142</v>
      </c>
      <c r="C148" s="311">
        <f t="shared" si="9"/>
        <v>0</v>
      </c>
      <c r="D148" s="231">
        <v>0</v>
      </c>
      <c r="E148" s="55"/>
      <c r="F148" s="287">
        <f t="shared" si="10"/>
        <v>0</v>
      </c>
      <c r="G148" s="231"/>
      <c r="H148" s="232"/>
      <c r="I148" s="114">
        <f t="shared" si="11"/>
        <v>0</v>
      </c>
      <c r="J148" s="231">
        <v>0</v>
      </c>
      <c r="K148" s="232"/>
      <c r="L148" s="114">
        <f t="shared" si="12"/>
        <v>0</v>
      </c>
      <c r="M148" s="179"/>
      <c r="N148" s="55"/>
      <c r="O148" s="114">
        <f t="shared" si="13"/>
        <v>0</v>
      </c>
      <c r="P148" s="208"/>
    </row>
    <row r="149" spans="1:16" hidden="1" x14ac:dyDescent="0.25">
      <c r="A149" s="36">
        <v>2352</v>
      </c>
      <c r="B149" s="57" t="s">
        <v>143</v>
      </c>
      <c r="C149" s="311">
        <f t="shared" si="9"/>
        <v>0</v>
      </c>
      <c r="D149" s="237">
        <v>0</v>
      </c>
      <c r="E149" s="60"/>
      <c r="F149" s="145">
        <f t="shared" si="10"/>
        <v>0</v>
      </c>
      <c r="G149" s="237"/>
      <c r="H149" s="238"/>
      <c r="I149" s="110">
        <f t="shared" si="11"/>
        <v>0</v>
      </c>
      <c r="J149" s="237">
        <v>0</v>
      </c>
      <c r="K149" s="238"/>
      <c r="L149" s="110">
        <f t="shared" si="12"/>
        <v>0</v>
      </c>
      <c r="M149" s="121"/>
      <c r="N149" s="60"/>
      <c r="O149" s="110">
        <f t="shared" si="13"/>
        <v>0</v>
      </c>
      <c r="P149" s="213"/>
    </row>
    <row r="150" spans="1:16" ht="24" hidden="1" x14ac:dyDescent="0.25">
      <c r="A150" s="36">
        <v>2353</v>
      </c>
      <c r="B150" s="57" t="s">
        <v>144</v>
      </c>
      <c r="C150" s="311">
        <f t="shared" si="9"/>
        <v>0</v>
      </c>
      <c r="D150" s="237">
        <v>0</v>
      </c>
      <c r="E150" s="60"/>
      <c r="F150" s="145">
        <f t="shared" si="10"/>
        <v>0</v>
      </c>
      <c r="G150" s="237"/>
      <c r="H150" s="238"/>
      <c r="I150" s="110">
        <f t="shared" si="11"/>
        <v>0</v>
      </c>
      <c r="J150" s="237">
        <v>0</v>
      </c>
      <c r="K150" s="238"/>
      <c r="L150" s="110">
        <f t="shared" si="12"/>
        <v>0</v>
      </c>
      <c r="M150" s="121"/>
      <c r="N150" s="60"/>
      <c r="O150" s="110">
        <f t="shared" si="13"/>
        <v>0</v>
      </c>
      <c r="P150" s="213"/>
    </row>
    <row r="151" spans="1:16" ht="24" hidden="1" x14ac:dyDescent="0.25">
      <c r="A151" s="36">
        <v>2354</v>
      </c>
      <c r="B151" s="57" t="s">
        <v>145</v>
      </c>
      <c r="C151" s="311">
        <f t="shared" si="9"/>
        <v>0</v>
      </c>
      <c r="D151" s="237">
        <v>0</v>
      </c>
      <c r="E151" s="60"/>
      <c r="F151" s="145">
        <f t="shared" si="10"/>
        <v>0</v>
      </c>
      <c r="G151" s="237"/>
      <c r="H151" s="238"/>
      <c r="I151" s="110">
        <f t="shared" si="11"/>
        <v>0</v>
      </c>
      <c r="J151" s="237">
        <v>0</v>
      </c>
      <c r="K151" s="238"/>
      <c r="L151" s="110">
        <f t="shared" si="12"/>
        <v>0</v>
      </c>
      <c r="M151" s="121"/>
      <c r="N151" s="60"/>
      <c r="O151" s="110">
        <f t="shared" si="13"/>
        <v>0</v>
      </c>
      <c r="P151" s="213"/>
    </row>
    <row r="152" spans="1:16" ht="24" hidden="1" x14ac:dyDescent="0.25">
      <c r="A152" s="36">
        <v>2355</v>
      </c>
      <c r="B152" s="57" t="s">
        <v>146</v>
      </c>
      <c r="C152" s="311">
        <f t="shared" si="9"/>
        <v>0</v>
      </c>
      <c r="D152" s="237">
        <v>0</v>
      </c>
      <c r="E152" s="60"/>
      <c r="F152" s="145">
        <f t="shared" si="10"/>
        <v>0</v>
      </c>
      <c r="G152" s="237"/>
      <c r="H152" s="238"/>
      <c r="I152" s="110">
        <f t="shared" si="11"/>
        <v>0</v>
      </c>
      <c r="J152" s="237">
        <v>0</v>
      </c>
      <c r="K152" s="238"/>
      <c r="L152" s="110">
        <f t="shared" si="12"/>
        <v>0</v>
      </c>
      <c r="M152" s="121"/>
      <c r="N152" s="60"/>
      <c r="O152" s="110">
        <f t="shared" si="13"/>
        <v>0</v>
      </c>
      <c r="P152" s="213"/>
    </row>
    <row r="153" spans="1:16" ht="24" hidden="1" x14ac:dyDescent="0.25">
      <c r="A153" s="36">
        <v>2359</v>
      </c>
      <c r="B153" s="57" t="s">
        <v>147</v>
      </c>
      <c r="C153" s="311">
        <f t="shared" si="9"/>
        <v>0</v>
      </c>
      <c r="D153" s="237">
        <v>0</v>
      </c>
      <c r="E153" s="60"/>
      <c r="F153" s="145">
        <f t="shared" si="10"/>
        <v>0</v>
      </c>
      <c r="G153" s="237"/>
      <c r="H153" s="238"/>
      <c r="I153" s="110">
        <f t="shared" si="11"/>
        <v>0</v>
      </c>
      <c r="J153" s="237">
        <v>0</v>
      </c>
      <c r="K153" s="238"/>
      <c r="L153" s="110">
        <f t="shared" si="12"/>
        <v>0</v>
      </c>
      <c r="M153" s="121"/>
      <c r="N153" s="60"/>
      <c r="O153" s="110">
        <f t="shared" si="13"/>
        <v>0</v>
      </c>
      <c r="P153" s="213"/>
    </row>
    <row r="154" spans="1:16" ht="24" hidden="1" x14ac:dyDescent="0.25">
      <c r="A154" s="108">
        <v>2360</v>
      </c>
      <c r="B154" s="57" t="s">
        <v>148</v>
      </c>
      <c r="C154" s="311">
        <f t="shared" si="9"/>
        <v>0</v>
      </c>
      <c r="D154" s="288">
        <f>SUM(D155:D161)</f>
        <v>0</v>
      </c>
      <c r="E154" s="109">
        <f>SUM(E155:E161)</f>
        <v>0</v>
      </c>
      <c r="F154" s="145">
        <f t="shared" si="10"/>
        <v>0</v>
      </c>
      <c r="G154" s="288">
        <f>SUM(G155:G161)</f>
        <v>0</v>
      </c>
      <c r="H154" s="115">
        <f>SUM(H155:H161)</f>
        <v>0</v>
      </c>
      <c r="I154" s="110">
        <f t="shared" si="11"/>
        <v>0</v>
      </c>
      <c r="J154" s="288">
        <f>SUM(J155:J161)</f>
        <v>0</v>
      </c>
      <c r="K154" s="115">
        <f>SUM(K155:K161)</f>
        <v>0</v>
      </c>
      <c r="L154" s="110">
        <f t="shared" si="12"/>
        <v>0</v>
      </c>
      <c r="M154" s="131">
        <f>SUM(M155:M161)</f>
        <v>0</v>
      </c>
      <c r="N154" s="109">
        <f>SUM(N155:N161)</f>
        <v>0</v>
      </c>
      <c r="O154" s="110">
        <f t="shared" si="13"/>
        <v>0</v>
      </c>
      <c r="P154" s="213"/>
    </row>
    <row r="155" spans="1:16" hidden="1" x14ac:dyDescent="0.25">
      <c r="A155" s="35">
        <v>2361</v>
      </c>
      <c r="B155" s="57" t="s">
        <v>149</v>
      </c>
      <c r="C155" s="311">
        <f t="shared" si="9"/>
        <v>0</v>
      </c>
      <c r="D155" s="237">
        <v>0</v>
      </c>
      <c r="E155" s="60"/>
      <c r="F155" s="145">
        <f t="shared" si="10"/>
        <v>0</v>
      </c>
      <c r="G155" s="237"/>
      <c r="H155" s="238"/>
      <c r="I155" s="110">
        <f t="shared" si="11"/>
        <v>0</v>
      </c>
      <c r="J155" s="237">
        <v>0</v>
      </c>
      <c r="K155" s="238"/>
      <c r="L155" s="110">
        <f t="shared" si="12"/>
        <v>0</v>
      </c>
      <c r="M155" s="121"/>
      <c r="N155" s="60"/>
      <c r="O155" s="110">
        <f t="shared" si="13"/>
        <v>0</v>
      </c>
      <c r="P155" s="213"/>
    </row>
    <row r="156" spans="1:16" ht="24" hidden="1" x14ac:dyDescent="0.25">
      <c r="A156" s="35">
        <v>2362</v>
      </c>
      <c r="B156" s="57" t="s">
        <v>150</v>
      </c>
      <c r="C156" s="311">
        <f t="shared" si="9"/>
        <v>0</v>
      </c>
      <c r="D156" s="237">
        <v>0</v>
      </c>
      <c r="E156" s="60"/>
      <c r="F156" s="145">
        <f t="shared" si="10"/>
        <v>0</v>
      </c>
      <c r="G156" s="237"/>
      <c r="H156" s="238"/>
      <c r="I156" s="110">
        <f t="shared" si="11"/>
        <v>0</v>
      </c>
      <c r="J156" s="237">
        <v>0</v>
      </c>
      <c r="K156" s="238"/>
      <c r="L156" s="110">
        <f t="shared" si="12"/>
        <v>0</v>
      </c>
      <c r="M156" s="121"/>
      <c r="N156" s="60"/>
      <c r="O156" s="110">
        <f t="shared" si="13"/>
        <v>0</v>
      </c>
      <c r="P156" s="213"/>
    </row>
    <row r="157" spans="1:16" hidden="1" x14ac:dyDescent="0.25">
      <c r="A157" s="35">
        <v>2363</v>
      </c>
      <c r="B157" s="57" t="s">
        <v>151</v>
      </c>
      <c r="C157" s="311">
        <f t="shared" si="9"/>
        <v>0</v>
      </c>
      <c r="D157" s="237">
        <v>0</v>
      </c>
      <c r="E157" s="60"/>
      <c r="F157" s="145">
        <f t="shared" si="10"/>
        <v>0</v>
      </c>
      <c r="G157" s="237"/>
      <c r="H157" s="238"/>
      <c r="I157" s="110">
        <f t="shared" si="11"/>
        <v>0</v>
      </c>
      <c r="J157" s="237">
        <v>0</v>
      </c>
      <c r="K157" s="238"/>
      <c r="L157" s="110">
        <f t="shared" si="12"/>
        <v>0</v>
      </c>
      <c r="M157" s="121"/>
      <c r="N157" s="60"/>
      <c r="O157" s="110">
        <f t="shared" si="13"/>
        <v>0</v>
      </c>
      <c r="P157" s="213"/>
    </row>
    <row r="158" spans="1:16" hidden="1" x14ac:dyDescent="0.25">
      <c r="A158" s="35">
        <v>2364</v>
      </c>
      <c r="B158" s="57" t="s">
        <v>152</v>
      </c>
      <c r="C158" s="311">
        <f t="shared" si="9"/>
        <v>0</v>
      </c>
      <c r="D158" s="237">
        <v>0</v>
      </c>
      <c r="E158" s="60"/>
      <c r="F158" s="145">
        <f t="shared" si="10"/>
        <v>0</v>
      </c>
      <c r="G158" s="237"/>
      <c r="H158" s="238"/>
      <c r="I158" s="110">
        <f t="shared" si="11"/>
        <v>0</v>
      </c>
      <c r="J158" s="237">
        <v>0</v>
      </c>
      <c r="K158" s="238"/>
      <c r="L158" s="110">
        <f t="shared" si="12"/>
        <v>0</v>
      </c>
      <c r="M158" s="121"/>
      <c r="N158" s="60"/>
      <c r="O158" s="110">
        <f t="shared" si="13"/>
        <v>0</v>
      </c>
      <c r="P158" s="213"/>
    </row>
    <row r="159" spans="1:16" hidden="1" x14ac:dyDescent="0.25">
      <c r="A159" s="35">
        <v>2365</v>
      </c>
      <c r="B159" s="57" t="s">
        <v>153</v>
      </c>
      <c r="C159" s="311">
        <f t="shared" si="9"/>
        <v>0</v>
      </c>
      <c r="D159" s="237">
        <v>0</v>
      </c>
      <c r="E159" s="60"/>
      <c r="F159" s="145">
        <f t="shared" si="10"/>
        <v>0</v>
      </c>
      <c r="G159" s="237"/>
      <c r="H159" s="238"/>
      <c r="I159" s="110">
        <f t="shared" si="11"/>
        <v>0</v>
      </c>
      <c r="J159" s="237">
        <v>0</v>
      </c>
      <c r="K159" s="238"/>
      <c r="L159" s="110">
        <f t="shared" si="12"/>
        <v>0</v>
      </c>
      <c r="M159" s="121"/>
      <c r="N159" s="60"/>
      <c r="O159" s="110">
        <f t="shared" si="13"/>
        <v>0</v>
      </c>
      <c r="P159" s="213"/>
    </row>
    <row r="160" spans="1:16" ht="36" hidden="1" x14ac:dyDescent="0.25">
      <c r="A160" s="35">
        <v>2366</v>
      </c>
      <c r="B160" s="57" t="s">
        <v>154</v>
      </c>
      <c r="C160" s="311">
        <f t="shared" si="9"/>
        <v>0</v>
      </c>
      <c r="D160" s="237">
        <v>0</v>
      </c>
      <c r="E160" s="60"/>
      <c r="F160" s="145">
        <f t="shared" si="10"/>
        <v>0</v>
      </c>
      <c r="G160" s="237"/>
      <c r="H160" s="238"/>
      <c r="I160" s="110">
        <f t="shared" si="11"/>
        <v>0</v>
      </c>
      <c r="J160" s="237">
        <v>0</v>
      </c>
      <c r="K160" s="238"/>
      <c r="L160" s="110">
        <f t="shared" si="12"/>
        <v>0</v>
      </c>
      <c r="M160" s="121"/>
      <c r="N160" s="60"/>
      <c r="O160" s="110">
        <f t="shared" si="13"/>
        <v>0</v>
      </c>
      <c r="P160" s="213"/>
    </row>
    <row r="161" spans="1:16" ht="48" hidden="1" x14ac:dyDescent="0.25">
      <c r="A161" s="35">
        <v>2369</v>
      </c>
      <c r="B161" s="57" t="s">
        <v>155</v>
      </c>
      <c r="C161" s="311">
        <f t="shared" si="9"/>
        <v>0</v>
      </c>
      <c r="D161" s="237">
        <v>0</v>
      </c>
      <c r="E161" s="60"/>
      <c r="F161" s="145">
        <f t="shared" si="10"/>
        <v>0</v>
      </c>
      <c r="G161" s="237"/>
      <c r="H161" s="238"/>
      <c r="I161" s="110">
        <f t="shared" si="11"/>
        <v>0</v>
      </c>
      <c r="J161" s="237">
        <v>0</v>
      </c>
      <c r="K161" s="238"/>
      <c r="L161" s="110">
        <f t="shared" si="12"/>
        <v>0</v>
      </c>
      <c r="M161" s="121"/>
      <c r="N161" s="60"/>
      <c r="O161" s="110">
        <f t="shared" si="13"/>
        <v>0</v>
      </c>
      <c r="P161" s="213"/>
    </row>
    <row r="162" spans="1:16" hidden="1" x14ac:dyDescent="0.25">
      <c r="A162" s="105">
        <v>2370</v>
      </c>
      <c r="B162" s="78" t="s">
        <v>156</v>
      </c>
      <c r="C162" s="311">
        <f t="shared" si="9"/>
        <v>0</v>
      </c>
      <c r="D162" s="289">
        <v>0</v>
      </c>
      <c r="E162" s="111"/>
      <c r="F162" s="286">
        <f t="shared" si="10"/>
        <v>0</v>
      </c>
      <c r="G162" s="289"/>
      <c r="H162" s="290"/>
      <c r="I162" s="107">
        <f t="shared" si="11"/>
        <v>0</v>
      </c>
      <c r="J162" s="289">
        <v>0</v>
      </c>
      <c r="K162" s="290"/>
      <c r="L162" s="107">
        <f t="shared" si="12"/>
        <v>0</v>
      </c>
      <c r="M162" s="181"/>
      <c r="N162" s="111"/>
      <c r="O162" s="107">
        <f t="shared" si="13"/>
        <v>0</v>
      </c>
      <c r="P162" s="265"/>
    </row>
    <row r="163" spans="1:16" hidden="1" x14ac:dyDescent="0.25">
      <c r="A163" s="105">
        <v>2380</v>
      </c>
      <c r="B163" s="78" t="s">
        <v>157</v>
      </c>
      <c r="C163" s="311">
        <f t="shared" si="9"/>
        <v>0</v>
      </c>
      <c r="D163" s="127">
        <f>SUM(D164:D165)</f>
        <v>0</v>
      </c>
      <c r="E163" s="106">
        <f>SUM(E164:E165)</f>
        <v>0</v>
      </c>
      <c r="F163" s="286">
        <f t="shared" si="10"/>
        <v>0</v>
      </c>
      <c r="G163" s="127">
        <f>SUM(G164:G165)</f>
        <v>0</v>
      </c>
      <c r="H163" s="172">
        <f>SUM(H164:H165)</f>
        <v>0</v>
      </c>
      <c r="I163" s="107">
        <f t="shared" si="11"/>
        <v>0</v>
      </c>
      <c r="J163" s="127">
        <f>SUM(J164:J165)</f>
        <v>0</v>
      </c>
      <c r="K163" s="172">
        <f>SUM(K164:K165)</f>
        <v>0</v>
      </c>
      <c r="L163" s="107">
        <f t="shared" si="12"/>
        <v>0</v>
      </c>
      <c r="M163" s="132">
        <f>SUM(M164:M165)</f>
        <v>0</v>
      </c>
      <c r="N163" s="106">
        <f>SUM(N164:N165)</f>
        <v>0</v>
      </c>
      <c r="O163" s="107">
        <f t="shared" si="13"/>
        <v>0</v>
      </c>
      <c r="P163" s="265"/>
    </row>
    <row r="164" spans="1:16" hidden="1" x14ac:dyDescent="0.25">
      <c r="A164" s="31">
        <v>2381</v>
      </c>
      <c r="B164" s="52" t="s">
        <v>158</v>
      </c>
      <c r="C164" s="311">
        <f t="shared" si="9"/>
        <v>0</v>
      </c>
      <c r="D164" s="231">
        <v>0</v>
      </c>
      <c r="E164" s="55"/>
      <c r="F164" s="287">
        <f t="shared" si="10"/>
        <v>0</v>
      </c>
      <c r="G164" s="231"/>
      <c r="H164" s="232"/>
      <c r="I164" s="114">
        <f t="shared" si="11"/>
        <v>0</v>
      </c>
      <c r="J164" s="231">
        <v>0</v>
      </c>
      <c r="K164" s="232"/>
      <c r="L164" s="114">
        <f t="shared" si="12"/>
        <v>0</v>
      </c>
      <c r="M164" s="179"/>
      <c r="N164" s="55"/>
      <c r="O164" s="114">
        <f t="shared" si="13"/>
        <v>0</v>
      </c>
      <c r="P164" s="208"/>
    </row>
    <row r="165" spans="1:16" ht="24" hidden="1" x14ac:dyDescent="0.25">
      <c r="A165" s="35">
        <v>2389</v>
      </c>
      <c r="B165" s="57" t="s">
        <v>159</v>
      </c>
      <c r="C165" s="311">
        <f t="shared" si="9"/>
        <v>0</v>
      </c>
      <c r="D165" s="237">
        <v>0</v>
      </c>
      <c r="E165" s="60"/>
      <c r="F165" s="145">
        <f t="shared" si="10"/>
        <v>0</v>
      </c>
      <c r="G165" s="237"/>
      <c r="H165" s="238"/>
      <c r="I165" s="110">
        <f t="shared" si="11"/>
        <v>0</v>
      </c>
      <c r="J165" s="237">
        <v>0</v>
      </c>
      <c r="K165" s="238"/>
      <c r="L165" s="110">
        <f t="shared" si="12"/>
        <v>0</v>
      </c>
      <c r="M165" s="121"/>
      <c r="N165" s="60"/>
      <c r="O165" s="110">
        <f t="shared" si="13"/>
        <v>0</v>
      </c>
      <c r="P165" s="213"/>
    </row>
    <row r="166" spans="1:16" x14ac:dyDescent="0.25">
      <c r="A166" s="105">
        <v>2390</v>
      </c>
      <c r="B166" s="78" t="s">
        <v>160</v>
      </c>
      <c r="C166" s="311">
        <f t="shared" si="9"/>
        <v>56</v>
      </c>
      <c r="D166" s="289">
        <v>56</v>
      </c>
      <c r="E166" s="111"/>
      <c r="F166" s="286">
        <f t="shared" si="10"/>
        <v>56</v>
      </c>
      <c r="G166" s="289"/>
      <c r="H166" s="290"/>
      <c r="I166" s="107">
        <f t="shared" si="11"/>
        <v>0</v>
      </c>
      <c r="J166" s="289">
        <v>0</v>
      </c>
      <c r="K166" s="290"/>
      <c r="L166" s="107">
        <f t="shared" si="12"/>
        <v>0</v>
      </c>
      <c r="M166" s="181"/>
      <c r="N166" s="111"/>
      <c r="O166" s="107">
        <f t="shared" si="13"/>
        <v>0</v>
      </c>
      <c r="P166" s="265"/>
    </row>
    <row r="167" spans="1:16" hidden="1" x14ac:dyDescent="0.25">
      <c r="A167" s="44">
        <v>2400</v>
      </c>
      <c r="B167" s="103" t="s">
        <v>161</v>
      </c>
      <c r="C167" s="375">
        <f t="shared" si="9"/>
        <v>0</v>
      </c>
      <c r="D167" s="296">
        <v>0</v>
      </c>
      <c r="E167" s="116"/>
      <c r="F167" s="283">
        <f t="shared" si="10"/>
        <v>0</v>
      </c>
      <c r="G167" s="296"/>
      <c r="H167" s="297"/>
      <c r="I167" s="112">
        <f t="shared" si="11"/>
        <v>0</v>
      </c>
      <c r="J167" s="296">
        <v>0</v>
      </c>
      <c r="K167" s="297"/>
      <c r="L167" s="112">
        <f t="shared" si="12"/>
        <v>0</v>
      </c>
      <c r="M167" s="182"/>
      <c r="N167" s="116"/>
      <c r="O167" s="112">
        <f t="shared" si="13"/>
        <v>0</v>
      </c>
      <c r="P167" s="225"/>
    </row>
    <row r="168" spans="1:16" ht="24" hidden="1" x14ac:dyDescent="0.25">
      <c r="A168" s="44">
        <v>2500</v>
      </c>
      <c r="B168" s="103" t="s">
        <v>162</v>
      </c>
      <c r="C168" s="375">
        <f t="shared" si="9"/>
        <v>0</v>
      </c>
      <c r="D168" s="227">
        <f>SUM(D169,D174)</f>
        <v>0</v>
      </c>
      <c r="E168" s="50">
        <f>SUM(E169,E174)</f>
        <v>0</v>
      </c>
      <c r="F168" s="283">
        <f t="shared" si="10"/>
        <v>0</v>
      </c>
      <c r="G168" s="227">
        <f>SUM(G169,G174)</f>
        <v>0</v>
      </c>
      <c r="H168" s="104">
        <f t="shared" ref="H168" si="17">SUM(H169,H174)</f>
        <v>0</v>
      </c>
      <c r="I168" s="112">
        <f t="shared" si="11"/>
        <v>0</v>
      </c>
      <c r="J168" s="227">
        <f>SUM(J169,J174)</f>
        <v>0</v>
      </c>
      <c r="K168" s="104">
        <f t="shared" ref="K168" si="18">SUM(K169,K174)</f>
        <v>0</v>
      </c>
      <c r="L168" s="112">
        <f t="shared" si="12"/>
        <v>0</v>
      </c>
      <c r="M168" s="134">
        <f t="shared" ref="M168:N168" si="19">SUM(M169,M174)</f>
        <v>0</v>
      </c>
      <c r="N168" s="126">
        <f t="shared" si="19"/>
        <v>0</v>
      </c>
      <c r="O168" s="284">
        <f t="shared" si="13"/>
        <v>0</v>
      </c>
      <c r="P168" s="285"/>
    </row>
    <row r="169" spans="1:16" hidden="1" x14ac:dyDescent="0.25">
      <c r="A169" s="164">
        <v>2510</v>
      </c>
      <c r="B169" s="52" t="s">
        <v>163</v>
      </c>
      <c r="C169" s="376">
        <f t="shared" si="9"/>
        <v>0</v>
      </c>
      <c r="D169" s="291">
        <f>SUM(D170:D173)</f>
        <v>0</v>
      </c>
      <c r="E169" s="113">
        <f>SUM(E170:E173)</f>
        <v>0</v>
      </c>
      <c r="F169" s="287">
        <f t="shared" si="10"/>
        <v>0</v>
      </c>
      <c r="G169" s="291">
        <f>SUM(G170:G173)</f>
        <v>0</v>
      </c>
      <c r="H169" s="292">
        <f t="shared" ref="H169" si="20">SUM(H170:H173)</f>
        <v>0</v>
      </c>
      <c r="I169" s="114">
        <f t="shared" si="11"/>
        <v>0</v>
      </c>
      <c r="J169" s="291">
        <f>SUM(J170:J173)</f>
        <v>0</v>
      </c>
      <c r="K169" s="292">
        <f t="shared" ref="K169" si="21">SUM(K170:K173)</f>
        <v>0</v>
      </c>
      <c r="L169" s="114">
        <f t="shared" si="12"/>
        <v>0</v>
      </c>
      <c r="M169" s="168">
        <f t="shared" ref="M169:N169" si="22">SUM(M170:M173)</f>
        <v>0</v>
      </c>
      <c r="N169" s="298">
        <f t="shared" si="22"/>
        <v>0</v>
      </c>
      <c r="O169" s="244">
        <f t="shared" si="13"/>
        <v>0</v>
      </c>
      <c r="P169" s="246"/>
    </row>
    <row r="170" spans="1:16" ht="24" hidden="1" x14ac:dyDescent="0.25">
      <c r="A170" s="36">
        <v>2512</v>
      </c>
      <c r="B170" s="57" t="s">
        <v>164</v>
      </c>
      <c r="C170" s="311">
        <f t="shared" si="9"/>
        <v>0</v>
      </c>
      <c r="D170" s="237">
        <v>0</v>
      </c>
      <c r="E170" s="60"/>
      <c r="F170" s="145">
        <f t="shared" si="10"/>
        <v>0</v>
      </c>
      <c r="G170" s="237"/>
      <c r="H170" s="238"/>
      <c r="I170" s="110">
        <f t="shared" si="11"/>
        <v>0</v>
      </c>
      <c r="J170" s="237"/>
      <c r="K170" s="238"/>
      <c r="L170" s="110">
        <f t="shared" si="12"/>
        <v>0</v>
      </c>
      <c r="M170" s="121"/>
      <c r="N170" s="60"/>
      <c r="O170" s="110">
        <f t="shared" si="13"/>
        <v>0</v>
      </c>
      <c r="P170" s="213"/>
    </row>
    <row r="171" spans="1:16" ht="36" hidden="1" x14ac:dyDescent="0.25">
      <c r="A171" s="36">
        <v>2513</v>
      </c>
      <c r="B171" s="57" t="s">
        <v>165</v>
      </c>
      <c r="C171" s="311">
        <f t="shared" si="9"/>
        <v>0</v>
      </c>
      <c r="D171" s="237">
        <v>0</v>
      </c>
      <c r="E171" s="60"/>
      <c r="F171" s="145">
        <f t="shared" si="10"/>
        <v>0</v>
      </c>
      <c r="G171" s="237"/>
      <c r="H171" s="238"/>
      <c r="I171" s="110">
        <f t="shared" si="11"/>
        <v>0</v>
      </c>
      <c r="J171" s="237">
        <v>0</v>
      </c>
      <c r="K171" s="238"/>
      <c r="L171" s="110">
        <f t="shared" si="12"/>
        <v>0</v>
      </c>
      <c r="M171" s="121"/>
      <c r="N171" s="60"/>
      <c r="O171" s="110">
        <f t="shared" si="13"/>
        <v>0</v>
      </c>
      <c r="P171" s="213"/>
    </row>
    <row r="172" spans="1:16" ht="24" hidden="1" x14ac:dyDescent="0.25">
      <c r="A172" s="36">
        <v>2515</v>
      </c>
      <c r="B172" s="57" t="s">
        <v>166</v>
      </c>
      <c r="C172" s="311">
        <f t="shared" si="9"/>
        <v>0</v>
      </c>
      <c r="D172" s="237">
        <v>0</v>
      </c>
      <c r="E172" s="60"/>
      <c r="F172" s="145">
        <f t="shared" si="10"/>
        <v>0</v>
      </c>
      <c r="G172" s="237"/>
      <c r="H172" s="238"/>
      <c r="I172" s="110">
        <f t="shared" si="11"/>
        <v>0</v>
      </c>
      <c r="J172" s="237">
        <v>0</v>
      </c>
      <c r="K172" s="238"/>
      <c r="L172" s="110">
        <f t="shared" si="12"/>
        <v>0</v>
      </c>
      <c r="M172" s="121"/>
      <c r="N172" s="60"/>
      <c r="O172" s="110">
        <f t="shared" si="13"/>
        <v>0</v>
      </c>
      <c r="P172" s="213"/>
    </row>
    <row r="173" spans="1:16" ht="24" hidden="1" x14ac:dyDescent="0.25">
      <c r="A173" s="36">
        <v>2519</v>
      </c>
      <c r="B173" s="57" t="s">
        <v>167</v>
      </c>
      <c r="C173" s="311">
        <f t="shared" si="9"/>
        <v>0</v>
      </c>
      <c r="D173" s="237">
        <v>0</v>
      </c>
      <c r="E173" s="60"/>
      <c r="F173" s="145">
        <f t="shared" si="10"/>
        <v>0</v>
      </c>
      <c r="G173" s="237"/>
      <c r="H173" s="238"/>
      <c r="I173" s="110">
        <f t="shared" si="11"/>
        <v>0</v>
      </c>
      <c r="J173" s="237">
        <v>0</v>
      </c>
      <c r="K173" s="238"/>
      <c r="L173" s="110">
        <f t="shared" si="12"/>
        <v>0</v>
      </c>
      <c r="M173" s="121"/>
      <c r="N173" s="60"/>
      <c r="O173" s="110">
        <f t="shared" si="13"/>
        <v>0</v>
      </c>
      <c r="P173" s="213"/>
    </row>
    <row r="174" spans="1:16" ht="24" hidden="1" x14ac:dyDescent="0.25">
      <c r="A174" s="108">
        <v>2520</v>
      </c>
      <c r="B174" s="57" t="s">
        <v>168</v>
      </c>
      <c r="C174" s="311">
        <f t="shared" si="9"/>
        <v>0</v>
      </c>
      <c r="D174" s="237">
        <v>0</v>
      </c>
      <c r="E174" s="60"/>
      <c r="F174" s="145">
        <f t="shared" si="10"/>
        <v>0</v>
      </c>
      <c r="G174" s="237"/>
      <c r="H174" s="238"/>
      <c r="I174" s="110">
        <f t="shared" si="11"/>
        <v>0</v>
      </c>
      <c r="J174" s="237">
        <v>0</v>
      </c>
      <c r="K174" s="238"/>
      <c r="L174" s="110">
        <f t="shared" si="12"/>
        <v>0</v>
      </c>
      <c r="M174" s="121"/>
      <c r="N174" s="60"/>
      <c r="O174" s="110">
        <f t="shared" si="13"/>
        <v>0</v>
      </c>
      <c r="P174" s="213"/>
    </row>
    <row r="175" spans="1:16" s="117" customFormat="1" ht="48" hidden="1" x14ac:dyDescent="0.25">
      <c r="A175" s="17">
        <v>2800</v>
      </c>
      <c r="B175" s="52" t="s">
        <v>169</v>
      </c>
      <c r="C175" s="376">
        <f t="shared" si="9"/>
        <v>0</v>
      </c>
      <c r="D175" s="204">
        <v>0</v>
      </c>
      <c r="E175" s="34"/>
      <c r="F175" s="205">
        <f t="shared" si="10"/>
        <v>0</v>
      </c>
      <c r="G175" s="204"/>
      <c r="H175" s="206"/>
      <c r="I175" s="207">
        <f t="shared" si="11"/>
        <v>0</v>
      </c>
      <c r="J175" s="204">
        <v>0</v>
      </c>
      <c r="K175" s="206"/>
      <c r="L175" s="207">
        <f t="shared" si="12"/>
        <v>0</v>
      </c>
      <c r="M175" s="175"/>
      <c r="N175" s="34"/>
      <c r="O175" s="207">
        <f t="shared" si="13"/>
        <v>0</v>
      </c>
      <c r="P175" s="208"/>
    </row>
    <row r="176" spans="1:16" hidden="1" x14ac:dyDescent="0.25">
      <c r="A176" s="99">
        <v>3000</v>
      </c>
      <c r="B176" s="99" t="s">
        <v>170</v>
      </c>
      <c r="C176" s="385">
        <f t="shared" si="9"/>
        <v>0</v>
      </c>
      <c r="D176" s="280">
        <f>SUM(D177,D187)</f>
        <v>0</v>
      </c>
      <c r="E176" s="101">
        <f>SUM(E177,E187)</f>
        <v>0</v>
      </c>
      <c r="F176" s="281">
        <f t="shared" si="10"/>
        <v>0</v>
      </c>
      <c r="G176" s="280">
        <f>SUM(G177,G187)</f>
        <v>0</v>
      </c>
      <c r="H176" s="282">
        <f>SUM(H177,H187)</f>
        <v>0</v>
      </c>
      <c r="I176" s="102">
        <f t="shared" si="11"/>
        <v>0</v>
      </c>
      <c r="J176" s="280">
        <f>SUM(J177,J187)</f>
        <v>0</v>
      </c>
      <c r="K176" s="282">
        <f>SUM(K177,K187)</f>
        <v>0</v>
      </c>
      <c r="L176" s="102">
        <f t="shared" si="12"/>
        <v>0</v>
      </c>
      <c r="M176" s="133">
        <f>SUM(M177,M187)</f>
        <v>0</v>
      </c>
      <c r="N176" s="101">
        <f>SUM(N177,N187)</f>
        <v>0</v>
      </c>
      <c r="O176" s="102">
        <f t="shared" si="13"/>
        <v>0</v>
      </c>
      <c r="P176" s="366"/>
    </row>
    <row r="177" spans="1:16" ht="24" hidden="1" x14ac:dyDescent="0.25">
      <c r="A177" s="44">
        <v>3200</v>
      </c>
      <c r="B177" s="118" t="s">
        <v>171</v>
      </c>
      <c r="C177" s="375">
        <f t="shared" si="9"/>
        <v>0</v>
      </c>
      <c r="D177" s="227">
        <f>SUM(D178,D182)</f>
        <v>0</v>
      </c>
      <c r="E177" s="50">
        <f>SUM(E178,E182)</f>
        <v>0</v>
      </c>
      <c r="F177" s="283">
        <f t="shared" si="10"/>
        <v>0</v>
      </c>
      <c r="G177" s="227">
        <f>SUM(G178,G182)</f>
        <v>0</v>
      </c>
      <c r="H177" s="104">
        <f t="shared" ref="H177" si="23">SUM(H178,H182)</f>
        <v>0</v>
      </c>
      <c r="I177" s="112">
        <f t="shared" si="11"/>
        <v>0</v>
      </c>
      <c r="J177" s="227">
        <f>SUM(J178,J182)</f>
        <v>0</v>
      </c>
      <c r="K177" s="104">
        <f t="shared" ref="K177" si="24">SUM(K178,K182)</f>
        <v>0</v>
      </c>
      <c r="L177" s="112">
        <f t="shared" si="12"/>
        <v>0</v>
      </c>
      <c r="M177" s="134">
        <f t="shared" ref="M177:N177" si="25">SUM(M178,M182)</f>
        <v>0</v>
      </c>
      <c r="N177" s="126">
        <f t="shared" si="25"/>
        <v>0</v>
      </c>
      <c r="O177" s="284">
        <f t="shared" si="13"/>
        <v>0</v>
      </c>
      <c r="P177" s="285"/>
    </row>
    <row r="178" spans="1:16" ht="36" hidden="1" x14ac:dyDescent="0.25">
      <c r="A178" s="164">
        <v>3260</v>
      </c>
      <c r="B178" s="52" t="s">
        <v>172</v>
      </c>
      <c r="C178" s="376">
        <f t="shared" si="9"/>
        <v>0</v>
      </c>
      <c r="D178" s="291">
        <f>SUM(D179:D181)</f>
        <v>0</v>
      </c>
      <c r="E178" s="113">
        <f>SUM(E179:E181)</f>
        <v>0</v>
      </c>
      <c r="F178" s="287">
        <f t="shared" si="10"/>
        <v>0</v>
      </c>
      <c r="G178" s="291">
        <f>SUM(G179:G181)</f>
        <v>0</v>
      </c>
      <c r="H178" s="292">
        <f>SUM(H179:H181)</f>
        <v>0</v>
      </c>
      <c r="I178" s="114">
        <f t="shared" si="11"/>
        <v>0</v>
      </c>
      <c r="J178" s="291">
        <f>SUM(J179:J181)</f>
        <v>0</v>
      </c>
      <c r="K178" s="292">
        <f>SUM(K179:K181)</f>
        <v>0</v>
      </c>
      <c r="L178" s="114">
        <f t="shared" si="12"/>
        <v>0</v>
      </c>
      <c r="M178" s="135">
        <f>SUM(M179:M181)</f>
        <v>0</v>
      </c>
      <c r="N178" s="113">
        <f>SUM(N179:N181)</f>
        <v>0</v>
      </c>
      <c r="O178" s="114">
        <f t="shared" si="13"/>
        <v>0</v>
      </c>
      <c r="P178" s="208"/>
    </row>
    <row r="179" spans="1:16" ht="24" hidden="1" x14ac:dyDescent="0.25">
      <c r="A179" s="36">
        <v>3261</v>
      </c>
      <c r="B179" s="57" t="s">
        <v>173</v>
      </c>
      <c r="C179" s="311">
        <f t="shared" si="9"/>
        <v>0</v>
      </c>
      <c r="D179" s="237">
        <v>0</v>
      </c>
      <c r="E179" s="60"/>
      <c r="F179" s="145">
        <f t="shared" si="10"/>
        <v>0</v>
      </c>
      <c r="G179" s="237"/>
      <c r="H179" s="238"/>
      <c r="I179" s="110">
        <f t="shared" si="11"/>
        <v>0</v>
      </c>
      <c r="J179" s="237">
        <v>0</v>
      </c>
      <c r="K179" s="238"/>
      <c r="L179" s="110">
        <f t="shared" si="12"/>
        <v>0</v>
      </c>
      <c r="M179" s="121"/>
      <c r="N179" s="60"/>
      <c r="O179" s="110">
        <f t="shared" si="13"/>
        <v>0</v>
      </c>
      <c r="P179" s="213"/>
    </row>
    <row r="180" spans="1:16" ht="36" hidden="1" x14ac:dyDescent="0.25">
      <c r="A180" s="36">
        <v>3262</v>
      </c>
      <c r="B180" s="57" t="s">
        <v>174</v>
      </c>
      <c r="C180" s="311">
        <f t="shared" si="9"/>
        <v>0</v>
      </c>
      <c r="D180" s="237">
        <v>0</v>
      </c>
      <c r="E180" s="60"/>
      <c r="F180" s="145">
        <f t="shared" si="10"/>
        <v>0</v>
      </c>
      <c r="G180" s="237"/>
      <c r="H180" s="238"/>
      <c r="I180" s="110">
        <f t="shared" si="11"/>
        <v>0</v>
      </c>
      <c r="J180" s="237">
        <v>0</v>
      </c>
      <c r="K180" s="238"/>
      <c r="L180" s="110">
        <f t="shared" si="12"/>
        <v>0</v>
      </c>
      <c r="M180" s="121"/>
      <c r="N180" s="60"/>
      <c r="O180" s="110">
        <f t="shared" si="13"/>
        <v>0</v>
      </c>
      <c r="P180" s="213"/>
    </row>
    <row r="181" spans="1:16" ht="24" hidden="1" x14ac:dyDescent="0.25">
      <c r="A181" s="36">
        <v>3263</v>
      </c>
      <c r="B181" s="57" t="s">
        <v>175</v>
      </c>
      <c r="C181" s="311">
        <f t="shared" si="9"/>
        <v>0</v>
      </c>
      <c r="D181" s="237">
        <v>0</v>
      </c>
      <c r="E181" s="60"/>
      <c r="F181" s="145">
        <f t="shared" si="10"/>
        <v>0</v>
      </c>
      <c r="G181" s="237"/>
      <c r="H181" s="238"/>
      <c r="I181" s="110">
        <f t="shared" si="11"/>
        <v>0</v>
      </c>
      <c r="J181" s="237">
        <v>0</v>
      </c>
      <c r="K181" s="238"/>
      <c r="L181" s="110">
        <f t="shared" si="12"/>
        <v>0</v>
      </c>
      <c r="M181" s="121"/>
      <c r="N181" s="60"/>
      <c r="O181" s="110">
        <f t="shared" si="13"/>
        <v>0</v>
      </c>
      <c r="P181" s="213"/>
    </row>
    <row r="182" spans="1:16" ht="84" hidden="1" x14ac:dyDescent="0.25">
      <c r="A182" s="164">
        <v>3290</v>
      </c>
      <c r="B182" s="52" t="s">
        <v>318</v>
      </c>
      <c r="C182" s="311">
        <f t="shared" ref="C182:C258" si="26">F182+I182+L182+O182</f>
        <v>0</v>
      </c>
      <c r="D182" s="291">
        <f>SUM(D183:D186)</f>
        <v>0</v>
      </c>
      <c r="E182" s="113">
        <f>SUM(E183:E186)</f>
        <v>0</v>
      </c>
      <c r="F182" s="287">
        <f t="shared" si="10"/>
        <v>0</v>
      </c>
      <c r="G182" s="291">
        <f>SUM(G183:G186)</f>
        <v>0</v>
      </c>
      <c r="H182" s="292">
        <f t="shared" ref="H182" si="27">SUM(H183:H186)</f>
        <v>0</v>
      </c>
      <c r="I182" s="114">
        <f t="shared" si="11"/>
        <v>0</v>
      </c>
      <c r="J182" s="291">
        <f>SUM(J183:J186)</f>
        <v>0</v>
      </c>
      <c r="K182" s="292">
        <f t="shared" ref="K182" si="28">SUM(K183:K186)</f>
        <v>0</v>
      </c>
      <c r="L182" s="114">
        <f t="shared" si="12"/>
        <v>0</v>
      </c>
      <c r="M182" s="138">
        <f t="shared" ref="M182:N182" si="29">SUM(M183:M186)</f>
        <v>0</v>
      </c>
      <c r="N182" s="299">
        <f t="shared" si="29"/>
        <v>0</v>
      </c>
      <c r="O182" s="300">
        <f t="shared" si="13"/>
        <v>0</v>
      </c>
      <c r="P182" s="301"/>
    </row>
    <row r="183" spans="1:16" ht="72" hidden="1" x14ac:dyDescent="0.25">
      <c r="A183" s="36">
        <v>3291</v>
      </c>
      <c r="B183" s="57" t="s">
        <v>176</v>
      </c>
      <c r="C183" s="311">
        <f t="shared" si="26"/>
        <v>0</v>
      </c>
      <c r="D183" s="237">
        <v>0</v>
      </c>
      <c r="E183" s="60"/>
      <c r="F183" s="145">
        <f t="shared" ref="F183:F246" si="30">D183+E183</f>
        <v>0</v>
      </c>
      <c r="G183" s="237"/>
      <c r="H183" s="238"/>
      <c r="I183" s="110">
        <f t="shared" ref="I183:I246" si="31">G183+H183</f>
        <v>0</v>
      </c>
      <c r="J183" s="237">
        <v>0</v>
      </c>
      <c r="K183" s="238"/>
      <c r="L183" s="110">
        <f t="shared" ref="L183:L246" si="32">J183+K183</f>
        <v>0</v>
      </c>
      <c r="M183" s="121"/>
      <c r="N183" s="60"/>
      <c r="O183" s="110">
        <f t="shared" ref="O183:O246" si="33">M183+N183</f>
        <v>0</v>
      </c>
      <c r="P183" s="213"/>
    </row>
    <row r="184" spans="1:16" ht="72" hidden="1" x14ac:dyDescent="0.25">
      <c r="A184" s="36">
        <v>3292</v>
      </c>
      <c r="B184" s="57" t="s">
        <v>177</v>
      </c>
      <c r="C184" s="311">
        <f t="shared" si="26"/>
        <v>0</v>
      </c>
      <c r="D184" s="237">
        <v>0</v>
      </c>
      <c r="E184" s="60"/>
      <c r="F184" s="145">
        <f t="shared" si="30"/>
        <v>0</v>
      </c>
      <c r="G184" s="237"/>
      <c r="H184" s="238"/>
      <c r="I184" s="110">
        <f t="shared" si="31"/>
        <v>0</v>
      </c>
      <c r="J184" s="237">
        <v>0</v>
      </c>
      <c r="K184" s="238"/>
      <c r="L184" s="110">
        <f t="shared" si="32"/>
        <v>0</v>
      </c>
      <c r="M184" s="121"/>
      <c r="N184" s="60"/>
      <c r="O184" s="110">
        <f t="shared" si="33"/>
        <v>0</v>
      </c>
      <c r="P184" s="213"/>
    </row>
    <row r="185" spans="1:16" ht="72" hidden="1" x14ac:dyDescent="0.25">
      <c r="A185" s="36">
        <v>3293</v>
      </c>
      <c r="B185" s="57" t="s">
        <v>178</v>
      </c>
      <c r="C185" s="311">
        <f t="shared" si="26"/>
        <v>0</v>
      </c>
      <c r="D185" s="237">
        <v>0</v>
      </c>
      <c r="E185" s="60"/>
      <c r="F185" s="145">
        <f t="shared" si="30"/>
        <v>0</v>
      </c>
      <c r="G185" s="237"/>
      <c r="H185" s="238"/>
      <c r="I185" s="110">
        <f t="shared" si="31"/>
        <v>0</v>
      </c>
      <c r="J185" s="237">
        <v>0</v>
      </c>
      <c r="K185" s="238"/>
      <c r="L185" s="110">
        <f t="shared" si="32"/>
        <v>0</v>
      </c>
      <c r="M185" s="121"/>
      <c r="N185" s="60"/>
      <c r="O185" s="110">
        <f t="shared" si="33"/>
        <v>0</v>
      </c>
      <c r="P185" s="213"/>
    </row>
    <row r="186" spans="1:16" ht="60" hidden="1" x14ac:dyDescent="0.25">
      <c r="A186" s="122">
        <v>3294</v>
      </c>
      <c r="B186" s="57" t="s">
        <v>179</v>
      </c>
      <c r="C186" s="386">
        <f t="shared" si="26"/>
        <v>0</v>
      </c>
      <c r="D186" s="302">
        <v>0</v>
      </c>
      <c r="E186" s="123"/>
      <c r="F186" s="139">
        <f t="shared" si="30"/>
        <v>0</v>
      </c>
      <c r="G186" s="302"/>
      <c r="H186" s="303"/>
      <c r="I186" s="300">
        <f t="shared" si="31"/>
        <v>0</v>
      </c>
      <c r="J186" s="302">
        <v>0</v>
      </c>
      <c r="K186" s="303"/>
      <c r="L186" s="300">
        <f t="shared" si="32"/>
        <v>0</v>
      </c>
      <c r="M186" s="124"/>
      <c r="N186" s="123"/>
      <c r="O186" s="300">
        <f t="shared" si="33"/>
        <v>0</v>
      </c>
      <c r="P186" s="301"/>
    </row>
    <row r="187" spans="1:16" ht="48" hidden="1" x14ac:dyDescent="0.25">
      <c r="A187" s="70">
        <v>3300</v>
      </c>
      <c r="B187" s="118" t="s">
        <v>180</v>
      </c>
      <c r="C187" s="387">
        <f t="shared" si="26"/>
        <v>0</v>
      </c>
      <c r="D187" s="304">
        <f>SUM(D188:D189)</f>
        <v>0</v>
      </c>
      <c r="E187" s="126">
        <f>SUM(E188:E189)</f>
        <v>0</v>
      </c>
      <c r="F187" s="305">
        <f t="shared" si="30"/>
        <v>0</v>
      </c>
      <c r="G187" s="304">
        <f>SUM(G188:G189)</f>
        <v>0</v>
      </c>
      <c r="H187" s="306">
        <f t="shared" ref="H187" si="34">SUM(H188:H189)</f>
        <v>0</v>
      </c>
      <c r="I187" s="284">
        <f t="shared" si="31"/>
        <v>0</v>
      </c>
      <c r="J187" s="304">
        <f>SUM(J188:J189)</f>
        <v>0</v>
      </c>
      <c r="K187" s="306">
        <f t="shared" ref="K187" si="35">SUM(K188:K189)</f>
        <v>0</v>
      </c>
      <c r="L187" s="284">
        <f t="shared" si="32"/>
        <v>0</v>
      </c>
      <c r="M187" s="134">
        <f t="shared" ref="M187:N187" si="36">SUM(M188:M189)</f>
        <v>0</v>
      </c>
      <c r="N187" s="126">
        <f t="shared" si="36"/>
        <v>0</v>
      </c>
      <c r="O187" s="284">
        <f t="shared" si="33"/>
        <v>0</v>
      </c>
      <c r="P187" s="285"/>
    </row>
    <row r="188" spans="1:16" ht="48" hidden="1" x14ac:dyDescent="0.25">
      <c r="A188" s="77">
        <v>3310</v>
      </c>
      <c r="B188" s="78" t="s">
        <v>181</v>
      </c>
      <c r="C188" s="380">
        <f t="shared" si="26"/>
        <v>0</v>
      </c>
      <c r="D188" s="289">
        <v>0</v>
      </c>
      <c r="E188" s="111"/>
      <c r="F188" s="286">
        <f t="shared" si="30"/>
        <v>0</v>
      </c>
      <c r="G188" s="289"/>
      <c r="H188" s="290"/>
      <c r="I188" s="107">
        <f t="shared" si="31"/>
        <v>0</v>
      </c>
      <c r="J188" s="289">
        <v>0</v>
      </c>
      <c r="K188" s="290"/>
      <c r="L188" s="107">
        <f t="shared" si="32"/>
        <v>0</v>
      </c>
      <c r="M188" s="181"/>
      <c r="N188" s="111"/>
      <c r="O188" s="107">
        <f t="shared" si="33"/>
        <v>0</v>
      </c>
      <c r="P188" s="265"/>
    </row>
    <row r="189" spans="1:16" ht="60" hidden="1" x14ac:dyDescent="0.25">
      <c r="A189" s="32">
        <v>3320</v>
      </c>
      <c r="B189" s="52" t="s">
        <v>182</v>
      </c>
      <c r="C189" s="376">
        <f t="shared" si="26"/>
        <v>0</v>
      </c>
      <c r="D189" s="231">
        <v>0</v>
      </c>
      <c r="E189" s="55"/>
      <c r="F189" s="287">
        <f t="shared" si="30"/>
        <v>0</v>
      </c>
      <c r="G189" s="231"/>
      <c r="H189" s="232"/>
      <c r="I189" s="114">
        <f t="shared" si="31"/>
        <v>0</v>
      </c>
      <c r="J189" s="231">
        <v>0</v>
      </c>
      <c r="K189" s="232"/>
      <c r="L189" s="114">
        <f t="shared" si="32"/>
        <v>0</v>
      </c>
      <c r="M189" s="179"/>
      <c r="N189" s="55"/>
      <c r="O189" s="114">
        <f t="shared" si="33"/>
        <v>0</v>
      </c>
      <c r="P189" s="208"/>
    </row>
    <row r="190" spans="1:16" hidden="1" x14ac:dyDescent="0.25">
      <c r="A190" s="128">
        <v>4000</v>
      </c>
      <c r="B190" s="99" t="s">
        <v>183</v>
      </c>
      <c r="C190" s="385">
        <f t="shared" si="26"/>
        <v>0</v>
      </c>
      <c r="D190" s="280">
        <f>SUM(D191,D194)</f>
        <v>0</v>
      </c>
      <c r="E190" s="101">
        <f>SUM(E191,E194)</f>
        <v>0</v>
      </c>
      <c r="F190" s="281">
        <f t="shared" si="30"/>
        <v>0</v>
      </c>
      <c r="G190" s="280">
        <f>SUM(G191,G194)</f>
        <v>0</v>
      </c>
      <c r="H190" s="282">
        <f>SUM(H191,H194)</f>
        <v>0</v>
      </c>
      <c r="I190" s="102">
        <f t="shared" si="31"/>
        <v>0</v>
      </c>
      <c r="J190" s="280">
        <f>SUM(J191,J194)</f>
        <v>0</v>
      </c>
      <c r="K190" s="282">
        <f>SUM(K191,K194)</f>
        <v>0</v>
      </c>
      <c r="L190" s="102">
        <f t="shared" si="32"/>
        <v>0</v>
      </c>
      <c r="M190" s="133">
        <f>SUM(M191,M194)</f>
        <v>0</v>
      </c>
      <c r="N190" s="101">
        <f>SUM(N191,N194)</f>
        <v>0</v>
      </c>
      <c r="O190" s="102">
        <f t="shared" si="33"/>
        <v>0</v>
      </c>
      <c r="P190" s="366"/>
    </row>
    <row r="191" spans="1:16" ht="24" hidden="1" x14ac:dyDescent="0.25">
      <c r="A191" s="129">
        <v>4200</v>
      </c>
      <c r="B191" s="103" t="s">
        <v>184</v>
      </c>
      <c r="C191" s="375">
        <f t="shared" si="26"/>
        <v>0</v>
      </c>
      <c r="D191" s="227">
        <f>SUM(D192,D193)</f>
        <v>0</v>
      </c>
      <c r="E191" s="50">
        <f>SUM(E192,E193)</f>
        <v>0</v>
      </c>
      <c r="F191" s="283">
        <f t="shared" si="30"/>
        <v>0</v>
      </c>
      <c r="G191" s="227">
        <f>SUM(G192,G193)</f>
        <v>0</v>
      </c>
      <c r="H191" s="104">
        <f>SUM(H192,H193)</f>
        <v>0</v>
      </c>
      <c r="I191" s="112">
        <f t="shared" si="31"/>
        <v>0</v>
      </c>
      <c r="J191" s="227">
        <f>SUM(J192,J193)</f>
        <v>0</v>
      </c>
      <c r="K191" s="104">
        <f>SUM(K192,K193)</f>
        <v>0</v>
      </c>
      <c r="L191" s="112">
        <f t="shared" si="32"/>
        <v>0</v>
      </c>
      <c r="M191" s="119">
        <f>SUM(M192,M193)</f>
        <v>0</v>
      </c>
      <c r="N191" s="50">
        <f>SUM(N192,N193)</f>
        <v>0</v>
      </c>
      <c r="O191" s="112">
        <f t="shared" si="33"/>
        <v>0</v>
      </c>
      <c r="P191" s="225"/>
    </row>
    <row r="192" spans="1:16" ht="36" hidden="1" x14ac:dyDescent="0.25">
      <c r="A192" s="164">
        <v>4240</v>
      </c>
      <c r="B192" s="52" t="s">
        <v>185</v>
      </c>
      <c r="C192" s="376">
        <f t="shared" si="26"/>
        <v>0</v>
      </c>
      <c r="D192" s="231">
        <v>0</v>
      </c>
      <c r="E192" s="55"/>
      <c r="F192" s="287">
        <f t="shared" si="30"/>
        <v>0</v>
      </c>
      <c r="G192" s="231"/>
      <c r="H192" s="232"/>
      <c r="I192" s="114">
        <f t="shared" si="31"/>
        <v>0</v>
      </c>
      <c r="J192" s="231">
        <v>0</v>
      </c>
      <c r="K192" s="232"/>
      <c r="L192" s="114">
        <f t="shared" si="32"/>
        <v>0</v>
      </c>
      <c r="M192" s="179"/>
      <c r="N192" s="55"/>
      <c r="O192" s="114">
        <f t="shared" si="33"/>
        <v>0</v>
      </c>
      <c r="P192" s="208"/>
    </row>
    <row r="193" spans="1:16" ht="24" hidden="1" x14ac:dyDescent="0.25">
      <c r="A193" s="108">
        <v>4250</v>
      </c>
      <c r="B193" s="57" t="s">
        <v>186</v>
      </c>
      <c r="C193" s="311">
        <f t="shared" si="26"/>
        <v>0</v>
      </c>
      <c r="D193" s="237">
        <v>0</v>
      </c>
      <c r="E193" s="60"/>
      <c r="F193" s="145">
        <f t="shared" si="30"/>
        <v>0</v>
      </c>
      <c r="G193" s="237"/>
      <c r="H193" s="238"/>
      <c r="I193" s="110">
        <f t="shared" si="31"/>
        <v>0</v>
      </c>
      <c r="J193" s="237">
        <v>0</v>
      </c>
      <c r="K193" s="238"/>
      <c r="L193" s="110">
        <f t="shared" si="32"/>
        <v>0</v>
      </c>
      <c r="M193" s="121"/>
      <c r="N193" s="60"/>
      <c r="O193" s="110">
        <f t="shared" si="33"/>
        <v>0</v>
      </c>
      <c r="P193" s="213"/>
    </row>
    <row r="194" spans="1:16" hidden="1" x14ac:dyDescent="0.25">
      <c r="A194" s="44">
        <v>4300</v>
      </c>
      <c r="B194" s="103" t="s">
        <v>187</v>
      </c>
      <c r="C194" s="375">
        <f t="shared" si="26"/>
        <v>0</v>
      </c>
      <c r="D194" s="227">
        <f>SUM(D195)</f>
        <v>0</v>
      </c>
      <c r="E194" s="50">
        <f>SUM(E195)</f>
        <v>0</v>
      </c>
      <c r="F194" s="283">
        <f t="shared" si="30"/>
        <v>0</v>
      </c>
      <c r="G194" s="227">
        <f>SUM(G195)</f>
        <v>0</v>
      </c>
      <c r="H194" s="104">
        <f>SUM(H195)</f>
        <v>0</v>
      </c>
      <c r="I194" s="112">
        <f t="shared" si="31"/>
        <v>0</v>
      </c>
      <c r="J194" s="227">
        <f>SUM(J195)</f>
        <v>0</v>
      </c>
      <c r="K194" s="104">
        <f>SUM(K195)</f>
        <v>0</v>
      </c>
      <c r="L194" s="112">
        <f t="shared" si="32"/>
        <v>0</v>
      </c>
      <c r="M194" s="119">
        <f>SUM(M195)</f>
        <v>0</v>
      </c>
      <c r="N194" s="50">
        <f>SUM(N195)</f>
        <v>0</v>
      </c>
      <c r="O194" s="112">
        <f t="shared" si="33"/>
        <v>0</v>
      </c>
      <c r="P194" s="225"/>
    </row>
    <row r="195" spans="1:16" ht="24" hidden="1" x14ac:dyDescent="0.25">
      <c r="A195" s="164">
        <v>4310</v>
      </c>
      <c r="B195" s="52" t="s">
        <v>188</v>
      </c>
      <c r="C195" s="376">
        <f t="shared" si="26"/>
        <v>0</v>
      </c>
      <c r="D195" s="291">
        <f>SUM(D196:D196)</f>
        <v>0</v>
      </c>
      <c r="E195" s="113">
        <f>SUM(E196:E196)</f>
        <v>0</v>
      </c>
      <c r="F195" s="287">
        <f t="shared" si="30"/>
        <v>0</v>
      </c>
      <c r="G195" s="291">
        <f>SUM(G196:G196)</f>
        <v>0</v>
      </c>
      <c r="H195" s="292">
        <f>SUM(H196:H196)</f>
        <v>0</v>
      </c>
      <c r="I195" s="114">
        <f t="shared" si="31"/>
        <v>0</v>
      </c>
      <c r="J195" s="291">
        <f>SUM(J196:J196)</f>
        <v>0</v>
      </c>
      <c r="K195" s="292">
        <f>SUM(K196:K196)</f>
        <v>0</v>
      </c>
      <c r="L195" s="114">
        <f t="shared" si="32"/>
        <v>0</v>
      </c>
      <c r="M195" s="135">
        <f>SUM(M196:M196)</f>
        <v>0</v>
      </c>
      <c r="N195" s="113">
        <f>SUM(N196:N196)</f>
        <v>0</v>
      </c>
      <c r="O195" s="114">
        <f t="shared" si="33"/>
        <v>0</v>
      </c>
      <c r="P195" s="208"/>
    </row>
    <row r="196" spans="1:16" ht="36" hidden="1" x14ac:dyDescent="0.25">
      <c r="A196" s="36">
        <v>4311</v>
      </c>
      <c r="B196" s="57" t="s">
        <v>189</v>
      </c>
      <c r="C196" s="311">
        <f t="shared" si="26"/>
        <v>0</v>
      </c>
      <c r="D196" s="237">
        <v>0</v>
      </c>
      <c r="E196" s="60"/>
      <c r="F196" s="145">
        <f t="shared" si="30"/>
        <v>0</v>
      </c>
      <c r="G196" s="237"/>
      <c r="H196" s="238"/>
      <c r="I196" s="110">
        <f t="shared" si="31"/>
        <v>0</v>
      </c>
      <c r="J196" s="237">
        <v>0</v>
      </c>
      <c r="K196" s="238"/>
      <c r="L196" s="110">
        <f t="shared" si="32"/>
        <v>0</v>
      </c>
      <c r="M196" s="121"/>
      <c r="N196" s="60"/>
      <c r="O196" s="110">
        <f t="shared" si="33"/>
        <v>0</v>
      </c>
      <c r="P196" s="213"/>
    </row>
    <row r="197" spans="1:16" s="20" customFormat="1" ht="24" x14ac:dyDescent="0.25">
      <c r="A197" s="130"/>
      <c r="B197" s="17" t="s">
        <v>190</v>
      </c>
      <c r="C197" s="384">
        <f t="shared" si="26"/>
        <v>3896</v>
      </c>
      <c r="D197" s="276">
        <f>SUM(D198,D233,D271)</f>
        <v>3896</v>
      </c>
      <c r="E197" s="97">
        <f>SUM(E198,E233,E271)</f>
        <v>0</v>
      </c>
      <c r="F197" s="277">
        <f t="shared" si="30"/>
        <v>3896</v>
      </c>
      <c r="G197" s="276">
        <f>SUM(G198,G233,G271)</f>
        <v>0</v>
      </c>
      <c r="H197" s="278">
        <f>SUM(H198,H233,H271)</f>
        <v>0</v>
      </c>
      <c r="I197" s="98">
        <f t="shared" si="31"/>
        <v>0</v>
      </c>
      <c r="J197" s="276">
        <f>SUM(J198,J233,J271)</f>
        <v>0</v>
      </c>
      <c r="K197" s="278">
        <f>SUM(K198,K233,K271)</f>
        <v>0</v>
      </c>
      <c r="L197" s="98">
        <f t="shared" si="32"/>
        <v>0</v>
      </c>
      <c r="M197" s="307">
        <f>SUM(M198,M233,M271)</f>
        <v>0</v>
      </c>
      <c r="N197" s="308">
        <f>SUM(N198,N233,N271)</f>
        <v>0</v>
      </c>
      <c r="O197" s="309">
        <f t="shared" si="33"/>
        <v>0</v>
      </c>
      <c r="P197" s="310"/>
    </row>
    <row r="198" spans="1:16" hidden="1" x14ac:dyDescent="0.25">
      <c r="A198" s="99">
        <v>5000</v>
      </c>
      <c r="B198" s="99" t="s">
        <v>191</v>
      </c>
      <c r="C198" s="385">
        <f>F198+I198+L198+O198</f>
        <v>0</v>
      </c>
      <c r="D198" s="280">
        <f>D199+D207</f>
        <v>0</v>
      </c>
      <c r="E198" s="101">
        <f>E199+E207</f>
        <v>0</v>
      </c>
      <c r="F198" s="281">
        <f t="shared" si="30"/>
        <v>0</v>
      </c>
      <c r="G198" s="280">
        <f>G199+G207</f>
        <v>0</v>
      </c>
      <c r="H198" s="282">
        <f>H199+H207</f>
        <v>0</v>
      </c>
      <c r="I198" s="102">
        <f t="shared" si="31"/>
        <v>0</v>
      </c>
      <c r="J198" s="280">
        <f>J199+J207</f>
        <v>0</v>
      </c>
      <c r="K198" s="282">
        <f>K199+K207</f>
        <v>0</v>
      </c>
      <c r="L198" s="102">
        <f t="shared" si="32"/>
        <v>0</v>
      </c>
      <c r="M198" s="133">
        <f>M199+M207</f>
        <v>0</v>
      </c>
      <c r="N198" s="101">
        <f>N199+N207</f>
        <v>0</v>
      </c>
      <c r="O198" s="102">
        <f t="shared" si="33"/>
        <v>0</v>
      </c>
      <c r="P198" s="366"/>
    </row>
    <row r="199" spans="1:16" hidden="1" x14ac:dyDescent="0.25">
      <c r="A199" s="44">
        <v>5100</v>
      </c>
      <c r="B199" s="103" t="s">
        <v>192</v>
      </c>
      <c r="C199" s="375">
        <f t="shared" si="26"/>
        <v>0</v>
      </c>
      <c r="D199" s="227">
        <f>D200+D201+D204+D205+D206</f>
        <v>0</v>
      </c>
      <c r="E199" s="50">
        <f>E200+E201+E204+E205+E206</f>
        <v>0</v>
      </c>
      <c r="F199" s="283">
        <f t="shared" si="30"/>
        <v>0</v>
      </c>
      <c r="G199" s="227">
        <f>G200+G201+G204+G205+G206</f>
        <v>0</v>
      </c>
      <c r="H199" s="104">
        <f>H200+H201+H204+H205+H206</f>
        <v>0</v>
      </c>
      <c r="I199" s="112">
        <f t="shared" si="31"/>
        <v>0</v>
      </c>
      <c r="J199" s="227">
        <f>J200+J201+J204+J205+J206</f>
        <v>0</v>
      </c>
      <c r="K199" s="104">
        <f>K200+K201+K204+K205+K206</f>
        <v>0</v>
      </c>
      <c r="L199" s="112">
        <f t="shared" si="32"/>
        <v>0</v>
      </c>
      <c r="M199" s="119">
        <f>M200+M201+M204+M205+M206</f>
        <v>0</v>
      </c>
      <c r="N199" s="50">
        <f>N200+N201+N204+N205+N206</f>
        <v>0</v>
      </c>
      <c r="O199" s="112">
        <f t="shared" si="33"/>
        <v>0</v>
      </c>
      <c r="P199" s="225"/>
    </row>
    <row r="200" spans="1:16" hidden="1" x14ac:dyDescent="0.25">
      <c r="A200" s="164">
        <v>5110</v>
      </c>
      <c r="B200" s="52" t="s">
        <v>193</v>
      </c>
      <c r="C200" s="376">
        <f t="shared" si="26"/>
        <v>0</v>
      </c>
      <c r="D200" s="231">
        <v>0</v>
      </c>
      <c r="E200" s="55"/>
      <c r="F200" s="287">
        <f t="shared" si="30"/>
        <v>0</v>
      </c>
      <c r="G200" s="231"/>
      <c r="H200" s="232"/>
      <c r="I200" s="114">
        <f t="shared" si="31"/>
        <v>0</v>
      </c>
      <c r="J200" s="231">
        <v>0</v>
      </c>
      <c r="K200" s="232"/>
      <c r="L200" s="114">
        <f t="shared" si="32"/>
        <v>0</v>
      </c>
      <c r="M200" s="179"/>
      <c r="N200" s="55"/>
      <c r="O200" s="114">
        <f t="shared" si="33"/>
        <v>0</v>
      </c>
      <c r="P200" s="208"/>
    </row>
    <row r="201" spans="1:16" ht="24" hidden="1" x14ac:dyDescent="0.25">
      <c r="A201" s="108">
        <v>5120</v>
      </c>
      <c r="B201" s="57" t="s">
        <v>194</v>
      </c>
      <c r="C201" s="311">
        <f t="shared" si="26"/>
        <v>0</v>
      </c>
      <c r="D201" s="288">
        <f>D202+D203</f>
        <v>0</v>
      </c>
      <c r="E201" s="109">
        <f>E202+E203</f>
        <v>0</v>
      </c>
      <c r="F201" s="145">
        <f t="shared" si="30"/>
        <v>0</v>
      </c>
      <c r="G201" s="288">
        <f>G202+G203</f>
        <v>0</v>
      </c>
      <c r="H201" s="115">
        <f>H202+H203</f>
        <v>0</v>
      </c>
      <c r="I201" s="110">
        <f t="shared" si="31"/>
        <v>0</v>
      </c>
      <c r="J201" s="288">
        <f>J202+J203</f>
        <v>0</v>
      </c>
      <c r="K201" s="115">
        <f>K202+K203</f>
        <v>0</v>
      </c>
      <c r="L201" s="110">
        <f t="shared" si="32"/>
        <v>0</v>
      </c>
      <c r="M201" s="131">
        <f>M202+M203</f>
        <v>0</v>
      </c>
      <c r="N201" s="109">
        <f>N202+N203</f>
        <v>0</v>
      </c>
      <c r="O201" s="110">
        <f t="shared" si="33"/>
        <v>0</v>
      </c>
      <c r="P201" s="213"/>
    </row>
    <row r="202" spans="1:16" hidden="1" x14ac:dyDescent="0.25">
      <c r="A202" s="36">
        <v>5121</v>
      </c>
      <c r="B202" s="57" t="s">
        <v>195</v>
      </c>
      <c r="C202" s="311">
        <f t="shared" si="26"/>
        <v>0</v>
      </c>
      <c r="D202" s="237">
        <v>0</v>
      </c>
      <c r="E202" s="60"/>
      <c r="F202" s="145">
        <f t="shared" si="30"/>
        <v>0</v>
      </c>
      <c r="G202" s="237"/>
      <c r="H202" s="238"/>
      <c r="I202" s="110">
        <f t="shared" si="31"/>
        <v>0</v>
      </c>
      <c r="J202" s="237">
        <v>0</v>
      </c>
      <c r="K202" s="238"/>
      <c r="L202" s="110">
        <f t="shared" si="32"/>
        <v>0</v>
      </c>
      <c r="M202" s="121"/>
      <c r="N202" s="60"/>
      <c r="O202" s="110">
        <f t="shared" si="33"/>
        <v>0</v>
      </c>
      <c r="P202" s="213"/>
    </row>
    <row r="203" spans="1:16" ht="24" hidden="1" x14ac:dyDescent="0.25">
      <c r="A203" s="36">
        <v>5129</v>
      </c>
      <c r="B203" s="57" t="s">
        <v>196</v>
      </c>
      <c r="C203" s="311">
        <f t="shared" si="26"/>
        <v>0</v>
      </c>
      <c r="D203" s="237">
        <v>0</v>
      </c>
      <c r="E203" s="60"/>
      <c r="F203" s="145">
        <f t="shared" si="30"/>
        <v>0</v>
      </c>
      <c r="G203" s="237"/>
      <c r="H203" s="238"/>
      <c r="I203" s="110">
        <f t="shared" si="31"/>
        <v>0</v>
      </c>
      <c r="J203" s="237">
        <v>0</v>
      </c>
      <c r="K203" s="238"/>
      <c r="L203" s="110">
        <f t="shared" si="32"/>
        <v>0</v>
      </c>
      <c r="M203" s="121"/>
      <c r="N203" s="60"/>
      <c r="O203" s="110">
        <f t="shared" si="33"/>
        <v>0</v>
      </c>
      <c r="P203" s="213"/>
    </row>
    <row r="204" spans="1:16" hidden="1" x14ac:dyDescent="0.25">
      <c r="A204" s="108">
        <v>5130</v>
      </c>
      <c r="B204" s="57" t="s">
        <v>197</v>
      </c>
      <c r="C204" s="311">
        <f t="shared" si="26"/>
        <v>0</v>
      </c>
      <c r="D204" s="237">
        <v>0</v>
      </c>
      <c r="E204" s="60"/>
      <c r="F204" s="145">
        <f t="shared" si="30"/>
        <v>0</v>
      </c>
      <c r="G204" s="237"/>
      <c r="H204" s="238"/>
      <c r="I204" s="110">
        <f t="shared" si="31"/>
        <v>0</v>
      </c>
      <c r="J204" s="237">
        <v>0</v>
      </c>
      <c r="K204" s="238"/>
      <c r="L204" s="110">
        <f t="shared" si="32"/>
        <v>0</v>
      </c>
      <c r="M204" s="121"/>
      <c r="N204" s="60"/>
      <c r="O204" s="110">
        <f t="shared" si="33"/>
        <v>0</v>
      </c>
      <c r="P204" s="213"/>
    </row>
    <row r="205" spans="1:16" hidden="1" x14ac:dyDescent="0.25">
      <c r="A205" s="108">
        <v>5140</v>
      </c>
      <c r="B205" s="57" t="s">
        <v>198</v>
      </c>
      <c r="C205" s="311">
        <f t="shared" si="26"/>
        <v>0</v>
      </c>
      <c r="D205" s="237">
        <v>0</v>
      </c>
      <c r="E205" s="60"/>
      <c r="F205" s="145">
        <f t="shared" si="30"/>
        <v>0</v>
      </c>
      <c r="G205" s="237"/>
      <c r="H205" s="238"/>
      <c r="I205" s="110">
        <f t="shared" si="31"/>
        <v>0</v>
      </c>
      <c r="J205" s="237">
        <v>0</v>
      </c>
      <c r="K205" s="238"/>
      <c r="L205" s="110">
        <f t="shared" si="32"/>
        <v>0</v>
      </c>
      <c r="M205" s="121"/>
      <c r="N205" s="60"/>
      <c r="O205" s="110">
        <f t="shared" si="33"/>
        <v>0</v>
      </c>
      <c r="P205" s="213"/>
    </row>
    <row r="206" spans="1:16" ht="24" hidden="1" x14ac:dyDescent="0.25">
      <c r="A206" s="108">
        <v>5170</v>
      </c>
      <c r="B206" s="57" t="s">
        <v>199</v>
      </c>
      <c r="C206" s="311">
        <f t="shared" si="26"/>
        <v>0</v>
      </c>
      <c r="D206" s="237">
        <v>0</v>
      </c>
      <c r="E206" s="60"/>
      <c r="F206" s="145">
        <f t="shared" si="30"/>
        <v>0</v>
      </c>
      <c r="G206" s="237"/>
      <c r="H206" s="238"/>
      <c r="I206" s="110">
        <f t="shared" si="31"/>
        <v>0</v>
      </c>
      <c r="J206" s="237">
        <v>0</v>
      </c>
      <c r="K206" s="238"/>
      <c r="L206" s="110">
        <f t="shared" si="32"/>
        <v>0</v>
      </c>
      <c r="M206" s="121"/>
      <c r="N206" s="60"/>
      <c r="O206" s="110">
        <f t="shared" si="33"/>
        <v>0</v>
      </c>
      <c r="P206" s="213"/>
    </row>
    <row r="207" spans="1:16" hidden="1" x14ac:dyDescent="0.25">
      <c r="A207" s="44">
        <v>5200</v>
      </c>
      <c r="B207" s="103" t="s">
        <v>200</v>
      </c>
      <c r="C207" s="375">
        <f t="shared" si="26"/>
        <v>0</v>
      </c>
      <c r="D207" s="227">
        <f>D208+D218+D219+D228+D229+D230+D232</f>
        <v>0</v>
      </c>
      <c r="E207" s="50">
        <f>E208+E218+E219+E228+E229+E230+E232</f>
        <v>0</v>
      </c>
      <c r="F207" s="283">
        <f t="shared" si="30"/>
        <v>0</v>
      </c>
      <c r="G207" s="227">
        <f>G208+G218+G219+G228+G229+G230+G232</f>
        <v>0</v>
      </c>
      <c r="H207" s="104">
        <f>H208+H218+H219+H228+H229+H230+H232</f>
        <v>0</v>
      </c>
      <c r="I207" s="112">
        <f t="shared" si="31"/>
        <v>0</v>
      </c>
      <c r="J207" s="227">
        <f>J208+J218+J219+J228+J229+J230+J232</f>
        <v>0</v>
      </c>
      <c r="K207" s="104">
        <f>K208+K218+K219+K228+K229+K230+K232</f>
        <v>0</v>
      </c>
      <c r="L207" s="112">
        <f t="shared" si="32"/>
        <v>0</v>
      </c>
      <c r="M207" s="119">
        <f>M208+M218+M219+M228+M229+M230+M232</f>
        <v>0</v>
      </c>
      <c r="N207" s="50">
        <f>N208+N218+N219+N228+N229+N230+N232</f>
        <v>0</v>
      </c>
      <c r="O207" s="112">
        <f t="shared" si="33"/>
        <v>0</v>
      </c>
      <c r="P207" s="225"/>
    </row>
    <row r="208" spans="1:16" hidden="1" x14ac:dyDescent="0.25">
      <c r="A208" s="105">
        <v>5210</v>
      </c>
      <c r="B208" s="78" t="s">
        <v>201</v>
      </c>
      <c r="C208" s="380">
        <f t="shared" si="26"/>
        <v>0</v>
      </c>
      <c r="D208" s="127">
        <f>SUM(D209:D217)</f>
        <v>0</v>
      </c>
      <c r="E208" s="106">
        <f>SUM(E209:E217)</f>
        <v>0</v>
      </c>
      <c r="F208" s="286">
        <f t="shared" si="30"/>
        <v>0</v>
      </c>
      <c r="G208" s="127">
        <f>SUM(G209:G217)</f>
        <v>0</v>
      </c>
      <c r="H208" s="172">
        <f>SUM(H209:H217)</f>
        <v>0</v>
      </c>
      <c r="I208" s="107">
        <f t="shared" si="31"/>
        <v>0</v>
      </c>
      <c r="J208" s="127">
        <f>SUM(J209:J217)</f>
        <v>0</v>
      </c>
      <c r="K208" s="172">
        <f>SUM(K209:K217)</f>
        <v>0</v>
      </c>
      <c r="L208" s="107">
        <f t="shared" si="32"/>
        <v>0</v>
      </c>
      <c r="M208" s="132">
        <f>SUM(M209:M217)</f>
        <v>0</v>
      </c>
      <c r="N208" s="106">
        <f>SUM(N209:N217)</f>
        <v>0</v>
      </c>
      <c r="O208" s="107">
        <f t="shared" si="33"/>
        <v>0</v>
      </c>
      <c r="P208" s="265"/>
    </row>
    <row r="209" spans="1:16" hidden="1" x14ac:dyDescent="0.25">
      <c r="A209" s="32">
        <v>5211</v>
      </c>
      <c r="B209" s="52" t="s">
        <v>202</v>
      </c>
      <c r="C209" s="311">
        <f t="shared" si="26"/>
        <v>0</v>
      </c>
      <c r="D209" s="231">
        <v>0</v>
      </c>
      <c r="E209" s="55"/>
      <c r="F209" s="287">
        <f t="shared" si="30"/>
        <v>0</v>
      </c>
      <c r="G209" s="231"/>
      <c r="H209" s="232"/>
      <c r="I209" s="114">
        <f t="shared" si="31"/>
        <v>0</v>
      </c>
      <c r="J209" s="231">
        <v>0</v>
      </c>
      <c r="K209" s="232"/>
      <c r="L209" s="114">
        <f t="shared" si="32"/>
        <v>0</v>
      </c>
      <c r="M209" s="179"/>
      <c r="N209" s="55"/>
      <c r="O209" s="114">
        <f t="shared" si="33"/>
        <v>0</v>
      </c>
      <c r="P209" s="208"/>
    </row>
    <row r="210" spans="1:16" hidden="1" x14ac:dyDescent="0.25">
      <c r="A210" s="36">
        <v>5212</v>
      </c>
      <c r="B210" s="57" t="s">
        <v>203</v>
      </c>
      <c r="C210" s="311">
        <f t="shared" si="26"/>
        <v>0</v>
      </c>
      <c r="D210" s="237">
        <v>0</v>
      </c>
      <c r="E210" s="60"/>
      <c r="F210" s="145">
        <f t="shared" si="30"/>
        <v>0</v>
      </c>
      <c r="G210" s="237"/>
      <c r="H210" s="238"/>
      <c r="I210" s="110">
        <f t="shared" si="31"/>
        <v>0</v>
      </c>
      <c r="J210" s="237">
        <v>0</v>
      </c>
      <c r="K210" s="238"/>
      <c r="L210" s="110">
        <f t="shared" si="32"/>
        <v>0</v>
      </c>
      <c r="M210" s="121"/>
      <c r="N210" s="60"/>
      <c r="O210" s="110">
        <f t="shared" si="33"/>
        <v>0</v>
      </c>
      <c r="P210" s="213"/>
    </row>
    <row r="211" spans="1:16" hidden="1" x14ac:dyDescent="0.25">
      <c r="A211" s="36">
        <v>5213</v>
      </c>
      <c r="B211" s="57" t="s">
        <v>204</v>
      </c>
      <c r="C211" s="311">
        <f t="shared" si="26"/>
        <v>0</v>
      </c>
      <c r="D211" s="237">
        <v>0</v>
      </c>
      <c r="E211" s="60"/>
      <c r="F211" s="145">
        <f t="shared" si="30"/>
        <v>0</v>
      </c>
      <c r="G211" s="237"/>
      <c r="H211" s="238"/>
      <c r="I211" s="110">
        <f t="shared" si="31"/>
        <v>0</v>
      </c>
      <c r="J211" s="237">
        <v>0</v>
      </c>
      <c r="K211" s="238"/>
      <c r="L211" s="110">
        <f t="shared" si="32"/>
        <v>0</v>
      </c>
      <c r="M211" s="121"/>
      <c r="N211" s="60"/>
      <c r="O211" s="110">
        <f t="shared" si="33"/>
        <v>0</v>
      </c>
      <c r="P211" s="213"/>
    </row>
    <row r="212" spans="1:16" hidden="1" x14ac:dyDescent="0.25">
      <c r="A212" s="36">
        <v>5214</v>
      </c>
      <c r="B212" s="57" t="s">
        <v>205</v>
      </c>
      <c r="C212" s="311">
        <f t="shared" si="26"/>
        <v>0</v>
      </c>
      <c r="D212" s="237">
        <v>0</v>
      </c>
      <c r="E212" s="60"/>
      <c r="F212" s="145">
        <f t="shared" si="30"/>
        <v>0</v>
      </c>
      <c r="G212" s="237"/>
      <c r="H212" s="238"/>
      <c r="I212" s="110">
        <f t="shared" si="31"/>
        <v>0</v>
      </c>
      <c r="J212" s="237">
        <v>0</v>
      </c>
      <c r="K212" s="238"/>
      <c r="L212" s="110">
        <f t="shared" si="32"/>
        <v>0</v>
      </c>
      <c r="M212" s="121"/>
      <c r="N212" s="60"/>
      <c r="O212" s="110">
        <f t="shared" si="33"/>
        <v>0</v>
      </c>
      <c r="P212" s="213"/>
    </row>
    <row r="213" spans="1:16" hidden="1" x14ac:dyDescent="0.25">
      <c r="A213" s="36">
        <v>5215</v>
      </c>
      <c r="B213" s="57" t="s">
        <v>206</v>
      </c>
      <c r="C213" s="311">
        <f t="shared" si="26"/>
        <v>0</v>
      </c>
      <c r="D213" s="237">
        <v>0</v>
      </c>
      <c r="E213" s="60"/>
      <c r="F213" s="145">
        <f t="shared" si="30"/>
        <v>0</v>
      </c>
      <c r="G213" s="237"/>
      <c r="H213" s="238"/>
      <c r="I213" s="110">
        <f t="shared" si="31"/>
        <v>0</v>
      </c>
      <c r="J213" s="237">
        <v>0</v>
      </c>
      <c r="K213" s="238"/>
      <c r="L213" s="110">
        <f t="shared" si="32"/>
        <v>0</v>
      </c>
      <c r="M213" s="121"/>
      <c r="N213" s="60"/>
      <c r="O213" s="110">
        <f t="shared" si="33"/>
        <v>0</v>
      </c>
      <c r="P213" s="213"/>
    </row>
    <row r="214" spans="1:16" ht="24" hidden="1" x14ac:dyDescent="0.25">
      <c r="A214" s="36">
        <v>5216</v>
      </c>
      <c r="B214" s="57" t="s">
        <v>207</v>
      </c>
      <c r="C214" s="311">
        <f t="shared" si="26"/>
        <v>0</v>
      </c>
      <c r="D214" s="237">
        <v>0</v>
      </c>
      <c r="E214" s="60"/>
      <c r="F214" s="145">
        <f t="shared" si="30"/>
        <v>0</v>
      </c>
      <c r="G214" s="237"/>
      <c r="H214" s="238"/>
      <c r="I214" s="110">
        <f t="shared" si="31"/>
        <v>0</v>
      </c>
      <c r="J214" s="237">
        <v>0</v>
      </c>
      <c r="K214" s="238"/>
      <c r="L214" s="110">
        <f t="shared" si="32"/>
        <v>0</v>
      </c>
      <c r="M214" s="121"/>
      <c r="N214" s="60"/>
      <c r="O214" s="110">
        <f t="shared" si="33"/>
        <v>0</v>
      </c>
      <c r="P214" s="213"/>
    </row>
    <row r="215" spans="1:16" hidden="1" x14ac:dyDescent="0.25">
      <c r="A215" s="36">
        <v>5217</v>
      </c>
      <c r="B215" s="57" t="s">
        <v>208</v>
      </c>
      <c r="C215" s="311">
        <f t="shared" si="26"/>
        <v>0</v>
      </c>
      <c r="D215" s="237">
        <v>0</v>
      </c>
      <c r="E215" s="60"/>
      <c r="F215" s="145">
        <f t="shared" si="30"/>
        <v>0</v>
      </c>
      <c r="G215" s="237"/>
      <c r="H215" s="238"/>
      <c r="I215" s="110">
        <f t="shared" si="31"/>
        <v>0</v>
      </c>
      <c r="J215" s="237">
        <v>0</v>
      </c>
      <c r="K215" s="238"/>
      <c r="L215" s="110">
        <f t="shared" si="32"/>
        <v>0</v>
      </c>
      <c r="M215" s="121"/>
      <c r="N215" s="60"/>
      <c r="O215" s="110">
        <f t="shared" si="33"/>
        <v>0</v>
      </c>
      <c r="P215" s="213"/>
    </row>
    <row r="216" spans="1:16" hidden="1" x14ac:dyDescent="0.25">
      <c r="A216" s="36">
        <v>5218</v>
      </c>
      <c r="B216" s="57" t="s">
        <v>209</v>
      </c>
      <c r="C216" s="311">
        <f t="shared" si="26"/>
        <v>0</v>
      </c>
      <c r="D216" s="237">
        <v>0</v>
      </c>
      <c r="E216" s="60"/>
      <c r="F216" s="145">
        <f t="shared" si="30"/>
        <v>0</v>
      </c>
      <c r="G216" s="237"/>
      <c r="H216" s="238"/>
      <c r="I216" s="110">
        <f t="shared" si="31"/>
        <v>0</v>
      </c>
      <c r="J216" s="237">
        <v>0</v>
      </c>
      <c r="K216" s="238"/>
      <c r="L216" s="110">
        <f t="shared" si="32"/>
        <v>0</v>
      </c>
      <c r="M216" s="121"/>
      <c r="N216" s="60"/>
      <c r="O216" s="110">
        <f t="shared" si="33"/>
        <v>0</v>
      </c>
      <c r="P216" s="213"/>
    </row>
    <row r="217" spans="1:16" hidden="1" x14ac:dyDescent="0.25">
      <c r="A217" s="36">
        <v>5219</v>
      </c>
      <c r="B217" s="57" t="s">
        <v>210</v>
      </c>
      <c r="C217" s="311">
        <f t="shared" si="26"/>
        <v>0</v>
      </c>
      <c r="D217" s="237">
        <v>0</v>
      </c>
      <c r="E217" s="60"/>
      <c r="F217" s="145">
        <f t="shared" si="30"/>
        <v>0</v>
      </c>
      <c r="G217" s="237"/>
      <c r="H217" s="238"/>
      <c r="I217" s="110">
        <f t="shared" si="31"/>
        <v>0</v>
      </c>
      <c r="J217" s="237">
        <v>0</v>
      </c>
      <c r="K217" s="238"/>
      <c r="L217" s="110">
        <f t="shared" si="32"/>
        <v>0</v>
      </c>
      <c r="M217" s="121"/>
      <c r="N217" s="60"/>
      <c r="O217" s="110">
        <f t="shared" si="33"/>
        <v>0</v>
      </c>
      <c r="P217" s="213"/>
    </row>
    <row r="218" spans="1:16" hidden="1" x14ac:dyDescent="0.25">
      <c r="A218" s="108">
        <v>5220</v>
      </c>
      <c r="B218" s="57" t="s">
        <v>211</v>
      </c>
      <c r="C218" s="311">
        <f t="shared" si="26"/>
        <v>0</v>
      </c>
      <c r="D218" s="237">
        <v>0</v>
      </c>
      <c r="E218" s="60"/>
      <c r="F218" s="145">
        <f t="shared" si="30"/>
        <v>0</v>
      </c>
      <c r="G218" s="237"/>
      <c r="H218" s="238"/>
      <c r="I218" s="110">
        <f t="shared" si="31"/>
        <v>0</v>
      </c>
      <c r="J218" s="237">
        <v>0</v>
      </c>
      <c r="K218" s="238"/>
      <c r="L218" s="110">
        <f t="shared" si="32"/>
        <v>0</v>
      </c>
      <c r="M218" s="121"/>
      <c r="N218" s="60"/>
      <c r="O218" s="110">
        <f t="shared" si="33"/>
        <v>0</v>
      </c>
      <c r="P218" s="213"/>
    </row>
    <row r="219" spans="1:16" hidden="1" x14ac:dyDescent="0.25">
      <c r="A219" s="108">
        <v>5230</v>
      </c>
      <c r="B219" s="57" t="s">
        <v>212</v>
      </c>
      <c r="C219" s="311">
        <f t="shared" si="26"/>
        <v>0</v>
      </c>
      <c r="D219" s="288">
        <f>SUM(D220:D227)</f>
        <v>0</v>
      </c>
      <c r="E219" s="109">
        <f>SUM(E220:E227)</f>
        <v>0</v>
      </c>
      <c r="F219" s="145">
        <f t="shared" si="30"/>
        <v>0</v>
      </c>
      <c r="G219" s="288">
        <f>SUM(G220:G227)</f>
        <v>0</v>
      </c>
      <c r="H219" s="115">
        <f>SUM(H220:H227)</f>
        <v>0</v>
      </c>
      <c r="I219" s="110">
        <f t="shared" si="31"/>
        <v>0</v>
      </c>
      <c r="J219" s="288">
        <f>SUM(J220:J227)</f>
        <v>0</v>
      </c>
      <c r="K219" s="115">
        <f>SUM(K220:K227)</f>
        <v>0</v>
      </c>
      <c r="L219" s="110">
        <f t="shared" si="32"/>
        <v>0</v>
      </c>
      <c r="M219" s="131">
        <f>SUM(M220:M227)</f>
        <v>0</v>
      </c>
      <c r="N219" s="109">
        <f>SUM(N220:N227)</f>
        <v>0</v>
      </c>
      <c r="O219" s="110">
        <f t="shared" si="33"/>
        <v>0</v>
      </c>
      <c r="P219" s="213"/>
    </row>
    <row r="220" spans="1:16" hidden="1" x14ac:dyDescent="0.25">
      <c r="A220" s="36">
        <v>5231</v>
      </c>
      <c r="B220" s="57" t="s">
        <v>213</v>
      </c>
      <c r="C220" s="311">
        <f t="shared" si="26"/>
        <v>0</v>
      </c>
      <c r="D220" s="237">
        <v>0</v>
      </c>
      <c r="E220" s="60"/>
      <c r="F220" s="145">
        <f t="shared" si="30"/>
        <v>0</v>
      </c>
      <c r="G220" s="237"/>
      <c r="H220" s="238"/>
      <c r="I220" s="110">
        <f t="shared" si="31"/>
        <v>0</v>
      </c>
      <c r="J220" s="237">
        <v>0</v>
      </c>
      <c r="K220" s="238"/>
      <c r="L220" s="110">
        <f t="shared" si="32"/>
        <v>0</v>
      </c>
      <c r="M220" s="121"/>
      <c r="N220" s="60"/>
      <c r="O220" s="110">
        <f t="shared" si="33"/>
        <v>0</v>
      </c>
      <c r="P220" s="213"/>
    </row>
    <row r="221" spans="1:16" hidden="1" x14ac:dyDescent="0.25">
      <c r="A221" s="36">
        <v>5232</v>
      </c>
      <c r="B221" s="57" t="s">
        <v>214</v>
      </c>
      <c r="C221" s="311">
        <f t="shared" si="26"/>
        <v>0</v>
      </c>
      <c r="D221" s="237">
        <v>0</v>
      </c>
      <c r="E221" s="60"/>
      <c r="F221" s="145">
        <f t="shared" si="30"/>
        <v>0</v>
      </c>
      <c r="G221" s="237"/>
      <c r="H221" s="238"/>
      <c r="I221" s="110">
        <f t="shared" si="31"/>
        <v>0</v>
      </c>
      <c r="J221" s="237">
        <v>0</v>
      </c>
      <c r="K221" s="238"/>
      <c r="L221" s="110">
        <f t="shared" si="32"/>
        <v>0</v>
      </c>
      <c r="M221" s="121"/>
      <c r="N221" s="60"/>
      <c r="O221" s="110">
        <f t="shared" si="33"/>
        <v>0</v>
      </c>
      <c r="P221" s="213"/>
    </row>
    <row r="222" spans="1:16" hidden="1" x14ac:dyDescent="0.25">
      <c r="A222" s="36">
        <v>5233</v>
      </c>
      <c r="B222" s="57" t="s">
        <v>215</v>
      </c>
      <c r="C222" s="311">
        <f t="shared" si="26"/>
        <v>0</v>
      </c>
      <c r="D222" s="237">
        <v>0</v>
      </c>
      <c r="E222" s="60"/>
      <c r="F222" s="145">
        <f t="shared" si="30"/>
        <v>0</v>
      </c>
      <c r="G222" s="237"/>
      <c r="H222" s="238"/>
      <c r="I222" s="110">
        <f t="shared" si="31"/>
        <v>0</v>
      </c>
      <c r="J222" s="237">
        <v>0</v>
      </c>
      <c r="K222" s="238"/>
      <c r="L222" s="110">
        <f t="shared" si="32"/>
        <v>0</v>
      </c>
      <c r="M222" s="121"/>
      <c r="N222" s="60"/>
      <c r="O222" s="110">
        <f t="shared" si="33"/>
        <v>0</v>
      </c>
      <c r="P222" s="213"/>
    </row>
    <row r="223" spans="1:16" ht="24" hidden="1" x14ac:dyDescent="0.25">
      <c r="A223" s="36">
        <v>5234</v>
      </c>
      <c r="B223" s="57" t="s">
        <v>216</v>
      </c>
      <c r="C223" s="311">
        <f t="shared" si="26"/>
        <v>0</v>
      </c>
      <c r="D223" s="237">
        <v>0</v>
      </c>
      <c r="E223" s="60"/>
      <c r="F223" s="145">
        <f t="shared" si="30"/>
        <v>0</v>
      </c>
      <c r="G223" s="237"/>
      <c r="H223" s="238"/>
      <c r="I223" s="110">
        <f t="shared" si="31"/>
        <v>0</v>
      </c>
      <c r="J223" s="237">
        <v>0</v>
      </c>
      <c r="K223" s="238"/>
      <c r="L223" s="110">
        <f t="shared" si="32"/>
        <v>0</v>
      </c>
      <c r="M223" s="121"/>
      <c r="N223" s="60"/>
      <c r="O223" s="110">
        <f t="shared" si="33"/>
        <v>0</v>
      </c>
      <c r="P223" s="213"/>
    </row>
    <row r="224" spans="1:16" hidden="1" x14ac:dyDescent="0.25">
      <c r="A224" s="36">
        <v>5236</v>
      </c>
      <c r="B224" s="57" t="s">
        <v>217</v>
      </c>
      <c r="C224" s="311">
        <f t="shared" si="26"/>
        <v>0</v>
      </c>
      <c r="D224" s="237">
        <v>0</v>
      </c>
      <c r="E224" s="60"/>
      <c r="F224" s="145">
        <f t="shared" si="30"/>
        <v>0</v>
      </c>
      <c r="G224" s="237"/>
      <c r="H224" s="238"/>
      <c r="I224" s="110">
        <f t="shared" si="31"/>
        <v>0</v>
      </c>
      <c r="J224" s="237">
        <v>0</v>
      </c>
      <c r="K224" s="238"/>
      <c r="L224" s="110">
        <f t="shared" si="32"/>
        <v>0</v>
      </c>
      <c r="M224" s="121"/>
      <c r="N224" s="60"/>
      <c r="O224" s="110">
        <f t="shared" si="33"/>
        <v>0</v>
      </c>
      <c r="P224" s="213"/>
    </row>
    <row r="225" spans="1:16" hidden="1" x14ac:dyDescent="0.25">
      <c r="A225" s="36">
        <v>5237</v>
      </c>
      <c r="B225" s="57" t="s">
        <v>218</v>
      </c>
      <c r="C225" s="311">
        <f t="shared" si="26"/>
        <v>0</v>
      </c>
      <c r="D225" s="237">
        <v>0</v>
      </c>
      <c r="E225" s="60"/>
      <c r="F225" s="145">
        <f t="shared" si="30"/>
        <v>0</v>
      </c>
      <c r="G225" s="237"/>
      <c r="H225" s="238"/>
      <c r="I225" s="110">
        <f t="shared" si="31"/>
        <v>0</v>
      </c>
      <c r="J225" s="237">
        <v>0</v>
      </c>
      <c r="K225" s="238"/>
      <c r="L225" s="110">
        <f t="shared" si="32"/>
        <v>0</v>
      </c>
      <c r="M225" s="121"/>
      <c r="N225" s="60"/>
      <c r="O225" s="110">
        <f t="shared" si="33"/>
        <v>0</v>
      </c>
      <c r="P225" s="213"/>
    </row>
    <row r="226" spans="1:16" ht="24" hidden="1" x14ac:dyDescent="0.25">
      <c r="A226" s="36">
        <v>5238</v>
      </c>
      <c r="B226" s="57" t="s">
        <v>219</v>
      </c>
      <c r="C226" s="311">
        <f t="shared" si="26"/>
        <v>0</v>
      </c>
      <c r="D226" s="237">
        <v>0</v>
      </c>
      <c r="E226" s="60"/>
      <c r="F226" s="145">
        <f t="shared" si="30"/>
        <v>0</v>
      </c>
      <c r="G226" s="237"/>
      <c r="H226" s="238"/>
      <c r="I226" s="110">
        <f t="shared" si="31"/>
        <v>0</v>
      </c>
      <c r="J226" s="237">
        <v>0</v>
      </c>
      <c r="K226" s="238"/>
      <c r="L226" s="110">
        <f t="shared" si="32"/>
        <v>0</v>
      </c>
      <c r="M226" s="121"/>
      <c r="N226" s="60"/>
      <c r="O226" s="110">
        <f t="shared" si="33"/>
        <v>0</v>
      </c>
      <c r="P226" s="213"/>
    </row>
    <row r="227" spans="1:16" ht="24" hidden="1" x14ac:dyDescent="0.25">
      <c r="A227" s="36">
        <v>5239</v>
      </c>
      <c r="B227" s="57" t="s">
        <v>220</v>
      </c>
      <c r="C227" s="311">
        <f t="shared" si="26"/>
        <v>0</v>
      </c>
      <c r="D227" s="237">
        <v>0</v>
      </c>
      <c r="E227" s="60"/>
      <c r="F227" s="145">
        <f t="shared" si="30"/>
        <v>0</v>
      </c>
      <c r="G227" s="237"/>
      <c r="H227" s="238"/>
      <c r="I227" s="110">
        <f t="shared" si="31"/>
        <v>0</v>
      </c>
      <c r="J227" s="237">
        <v>0</v>
      </c>
      <c r="K227" s="238"/>
      <c r="L227" s="110">
        <f t="shared" si="32"/>
        <v>0</v>
      </c>
      <c r="M227" s="121"/>
      <c r="N227" s="60"/>
      <c r="O227" s="110">
        <f t="shared" si="33"/>
        <v>0</v>
      </c>
      <c r="P227" s="213"/>
    </row>
    <row r="228" spans="1:16" ht="24" hidden="1" x14ac:dyDescent="0.25">
      <c r="A228" s="108">
        <v>5240</v>
      </c>
      <c r="B228" s="57" t="s">
        <v>221</v>
      </c>
      <c r="C228" s="311">
        <f t="shared" si="26"/>
        <v>0</v>
      </c>
      <c r="D228" s="237">
        <v>0</v>
      </c>
      <c r="E228" s="60"/>
      <c r="F228" s="145">
        <f t="shared" si="30"/>
        <v>0</v>
      </c>
      <c r="G228" s="237"/>
      <c r="H228" s="238"/>
      <c r="I228" s="110">
        <f t="shared" si="31"/>
        <v>0</v>
      </c>
      <c r="J228" s="237">
        <v>0</v>
      </c>
      <c r="K228" s="238"/>
      <c r="L228" s="110">
        <f t="shared" si="32"/>
        <v>0</v>
      </c>
      <c r="M228" s="121"/>
      <c r="N228" s="60"/>
      <c r="O228" s="110">
        <f t="shared" si="33"/>
        <v>0</v>
      </c>
      <c r="P228" s="213"/>
    </row>
    <row r="229" spans="1:16" hidden="1" x14ac:dyDescent="0.25">
      <c r="A229" s="108">
        <v>5250</v>
      </c>
      <c r="B229" s="57" t="s">
        <v>222</v>
      </c>
      <c r="C229" s="311">
        <f t="shared" si="26"/>
        <v>0</v>
      </c>
      <c r="D229" s="237">
        <v>0</v>
      </c>
      <c r="E229" s="60"/>
      <c r="F229" s="145">
        <f t="shared" si="30"/>
        <v>0</v>
      </c>
      <c r="G229" s="237"/>
      <c r="H229" s="238"/>
      <c r="I229" s="110">
        <f t="shared" si="31"/>
        <v>0</v>
      </c>
      <c r="J229" s="237">
        <v>0</v>
      </c>
      <c r="K229" s="238"/>
      <c r="L229" s="110">
        <f t="shared" si="32"/>
        <v>0</v>
      </c>
      <c r="M229" s="121"/>
      <c r="N229" s="60"/>
      <c r="O229" s="110">
        <f t="shared" si="33"/>
        <v>0</v>
      </c>
      <c r="P229" s="213"/>
    </row>
    <row r="230" spans="1:16" hidden="1" x14ac:dyDescent="0.25">
      <c r="A230" s="108">
        <v>5260</v>
      </c>
      <c r="B230" s="57" t="s">
        <v>223</v>
      </c>
      <c r="C230" s="311">
        <f t="shared" si="26"/>
        <v>0</v>
      </c>
      <c r="D230" s="288">
        <f>SUM(D231)</f>
        <v>0</v>
      </c>
      <c r="E230" s="109">
        <f>SUM(E231)</f>
        <v>0</v>
      </c>
      <c r="F230" s="145">
        <f t="shared" si="30"/>
        <v>0</v>
      </c>
      <c r="G230" s="288">
        <f>SUM(G231)</f>
        <v>0</v>
      </c>
      <c r="H230" s="115">
        <f>SUM(H231)</f>
        <v>0</v>
      </c>
      <c r="I230" s="110">
        <f t="shared" si="31"/>
        <v>0</v>
      </c>
      <c r="J230" s="288">
        <f>SUM(J231)</f>
        <v>0</v>
      </c>
      <c r="K230" s="115">
        <f>SUM(K231)</f>
        <v>0</v>
      </c>
      <c r="L230" s="110">
        <f t="shared" si="32"/>
        <v>0</v>
      </c>
      <c r="M230" s="131">
        <f>SUM(M231)</f>
        <v>0</v>
      </c>
      <c r="N230" s="109">
        <f>SUM(N231)</f>
        <v>0</v>
      </c>
      <c r="O230" s="110">
        <f t="shared" si="33"/>
        <v>0</v>
      </c>
      <c r="P230" s="213"/>
    </row>
    <row r="231" spans="1:16" ht="24" hidden="1" x14ac:dyDescent="0.25">
      <c r="A231" s="36">
        <v>5269</v>
      </c>
      <c r="B231" s="57" t="s">
        <v>224</v>
      </c>
      <c r="C231" s="311">
        <f t="shared" si="26"/>
        <v>0</v>
      </c>
      <c r="D231" s="237">
        <v>0</v>
      </c>
      <c r="E231" s="60"/>
      <c r="F231" s="145">
        <f t="shared" si="30"/>
        <v>0</v>
      </c>
      <c r="G231" s="237"/>
      <c r="H231" s="238"/>
      <c r="I231" s="110">
        <f t="shared" si="31"/>
        <v>0</v>
      </c>
      <c r="J231" s="237">
        <v>0</v>
      </c>
      <c r="K231" s="238"/>
      <c r="L231" s="110">
        <f t="shared" si="32"/>
        <v>0</v>
      </c>
      <c r="M231" s="121"/>
      <c r="N231" s="60"/>
      <c r="O231" s="110">
        <f t="shared" si="33"/>
        <v>0</v>
      </c>
      <c r="P231" s="213"/>
    </row>
    <row r="232" spans="1:16" ht="24" hidden="1" x14ac:dyDescent="0.25">
      <c r="A232" s="105">
        <v>5270</v>
      </c>
      <c r="B232" s="78" t="s">
        <v>225</v>
      </c>
      <c r="C232" s="293">
        <f t="shared" si="26"/>
        <v>0</v>
      </c>
      <c r="D232" s="289">
        <v>0</v>
      </c>
      <c r="E232" s="111"/>
      <c r="F232" s="286">
        <f t="shared" si="30"/>
        <v>0</v>
      </c>
      <c r="G232" s="289"/>
      <c r="H232" s="290"/>
      <c r="I232" s="107">
        <f t="shared" si="31"/>
        <v>0</v>
      </c>
      <c r="J232" s="289">
        <v>0</v>
      </c>
      <c r="K232" s="290"/>
      <c r="L232" s="107">
        <f t="shared" si="32"/>
        <v>0</v>
      </c>
      <c r="M232" s="181"/>
      <c r="N232" s="111"/>
      <c r="O232" s="107">
        <f t="shared" si="33"/>
        <v>0</v>
      </c>
      <c r="P232" s="265"/>
    </row>
    <row r="233" spans="1:16" x14ac:dyDescent="0.25">
      <c r="A233" s="99">
        <v>6000</v>
      </c>
      <c r="B233" s="99" t="s">
        <v>226</v>
      </c>
      <c r="C233" s="385">
        <f t="shared" si="26"/>
        <v>3896</v>
      </c>
      <c r="D233" s="280">
        <f>D234+D254+D261</f>
        <v>3896</v>
      </c>
      <c r="E233" s="101">
        <f>E234+E254+E261</f>
        <v>0</v>
      </c>
      <c r="F233" s="281">
        <f t="shared" si="30"/>
        <v>3896</v>
      </c>
      <c r="G233" s="280">
        <f>G234+G254+G261</f>
        <v>0</v>
      </c>
      <c r="H233" s="282">
        <f>H234+H254+H261</f>
        <v>0</v>
      </c>
      <c r="I233" s="102">
        <f t="shared" si="31"/>
        <v>0</v>
      </c>
      <c r="J233" s="280">
        <f>J234+J254+J261</f>
        <v>0</v>
      </c>
      <c r="K233" s="282">
        <f>K234+K254+K261</f>
        <v>0</v>
      </c>
      <c r="L233" s="102">
        <f t="shared" si="32"/>
        <v>0</v>
      </c>
      <c r="M233" s="133">
        <f>M234+M254+M261</f>
        <v>0</v>
      </c>
      <c r="N233" s="101">
        <f>N234+N254+N261</f>
        <v>0</v>
      </c>
      <c r="O233" s="102">
        <f t="shared" si="33"/>
        <v>0</v>
      </c>
      <c r="P233" s="366"/>
    </row>
    <row r="234" spans="1:16" hidden="1" x14ac:dyDescent="0.25">
      <c r="A234" s="70">
        <v>6200</v>
      </c>
      <c r="B234" s="118" t="s">
        <v>227</v>
      </c>
      <c r="C234" s="387">
        <f>F234+I234+L234+O234</f>
        <v>0</v>
      </c>
      <c r="D234" s="304">
        <f>SUM(D235,D236,D238,D241,D247,D248,D249)</f>
        <v>0</v>
      </c>
      <c r="E234" s="126">
        <f>SUM(E235,E236,E238,E241,E247,E248,E249)</f>
        <v>0</v>
      </c>
      <c r="F234" s="305">
        <f>D234+E234</f>
        <v>0</v>
      </c>
      <c r="G234" s="304">
        <f>SUM(G235,G236,G238,G241,G247,G248,G249)</f>
        <v>0</v>
      </c>
      <c r="H234" s="306">
        <f>SUM(H235,H236,H238,H241,H247,H248,H249)</f>
        <v>0</v>
      </c>
      <c r="I234" s="284">
        <f t="shared" si="31"/>
        <v>0</v>
      </c>
      <c r="J234" s="304">
        <f>SUM(J235,J236,J238,J241,J247,J248,J249)</f>
        <v>0</v>
      </c>
      <c r="K234" s="306">
        <f>SUM(K235,K236,K238,K241,K247,K248,K249)</f>
        <v>0</v>
      </c>
      <c r="L234" s="284">
        <f t="shared" si="32"/>
        <v>0</v>
      </c>
      <c r="M234" s="134">
        <f>SUM(M235,M236,M238,M241,M247,M248,M249)</f>
        <v>0</v>
      </c>
      <c r="N234" s="126">
        <f>SUM(N235,N236,N238,N241,N247,N248,N249)</f>
        <v>0</v>
      </c>
      <c r="O234" s="284">
        <f t="shared" si="33"/>
        <v>0</v>
      </c>
      <c r="P234" s="285"/>
    </row>
    <row r="235" spans="1:16" ht="24" hidden="1" x14ac:dyDescent="0.25">
      <c r="A235" s="164">
        <v>6220</v>
      </c>
      <c r="B235" s="52" t="s">
        <v>228</v>
      </c>
      <c r="C235" s="376">
        <f t="shared" si="26"/>
        <v>0</v>
      </c>
      <c r="D235" s="231">
        <v>0</v>
      </c>
      <c r="E235" s="55"/>
      <c r="F235" s="287">
        <f t="shared" si="30"/>
        <v>0</v>
      </c>
      <c r="G235" s="231"/>
      <c r="H235" s="232"/>
      <c r="I235" s="114">
        <f t="shared" si="31"/>
        <v>0</v>
      </c>
      <c r="J235" s="231">
        <v>0</v>
      </c>
      <c r="K235" s="232"/>
      <c r="L235" s="114">
        <f t="shared" si="32"/>
        <v>0</v>
      </c>
      <c r="M235" s="179"/>
      <c r="N235" s="55"/>
      <c r="O235" s="114">
        <f t="shared" si="33"/>
        <v>0</v>
      </c>
      <c r="P235" s="208"/>
    </row>
    <row r="236" spans="1:16" hidden="1" x14ac:dyDescent="0.25">
      <c r="A236" s="108">
        <v>6230</v>
      </c>
      <c r="B236" s="57" t="s">
        <v>229</v>
      </c>
      <c r="C236" s="311">
        <f t="shared" si="26"/>
        <v>0</v>
      </c>
      <c r="D236" s="288">
        <f>SUM(D237)</f>
        <v>0</v>
      </c>
      <c r="E236" s="115">
        <f>SUM(E237)</f>
        <v>0</v>
      </c>
      <c r="F236" s="145">
        <f t="shared" si="30"/>
        <v>0</v>
      </c>
      <c r="G236" s="288">
        <f>SUM(G237)</f>
        <v>0</v>
      </c>
      <c r="H236" s="115">
        <f>SUM(H237)</f>
        <v>0</v>
      </c>
      <c r="I236" s="110">
        <f t="shared" si="31"/>
        <v>0</v>
      </c>
      <c r="J236" s="288">
        <f>SUM(J237)</f>
        <v>0</v>
      </c>
      <c r="K236" s="115">
        <f>SUM(K237)</f>
        <v>0</v>
      </c>
      <c r="L236" s="110">
        <f t="shared" si="32"/>
        <v>0</v>
      </c>
      <c r="M236" s="288">
        <f>SUM(M237)</f>
        <v>0</v>
      </c>
      <c r="N236" s="115">
        <f>SUM(N237)</f>
        <v>0</v>
      </c>
      <c r="O236" s="110">
        <f t="shared" si="33"/>
        <v>0</v>
      </c>
      <c r="P236" s="213"/>
    </row>
    <row r="237" spans="1:16" ht="24" hidden="1" x14ac:dyDescent="0.25">
      <c r="A237" s="36">
        <v>6239</v>
      </c>
      <c r="B237" s="52" t="s">
        <v>230</v>
      </c>
      <c r="C237" s="311">
        <f t="shared" si="26"/>
        <v>0</v>
      </c>
      <c r="D237" s="237">
        <v>0</v>
      </c>
      <c r="E237" s="60"/>
      <c r="F237" s="145">
        <f t="shared" si="30"/>
        <v>0</v>
      </c>
      <c r="G237" s="237"/>
      <c r="H237" s="238"/>
      <c r="I237" s="110">
        <f t="shared" si="31"/>
        <v>0</v>
      </c>
      <c r="J237" s="237">
        <v>0</v>
      </c>
      <c r="K237" s="238"/>
      <c r="L237" s="110">
        <f t="shared" si="32"/>
        <v>0</v>
      </c>
      <c r="M237" s="121"/>
      <c r="N237" s="60"/>
      <c r="O237" s="110">
        <f t="shared" si="33"/>
        <v>0</v>
      </c>
      <c r="P237" s="213"/>
    </row>
    <row r="238" spans="1:16" ht="24" hidden="1" x14ac:dyDescent="0.25">
      <c r="A238" s="108">
        <v>6240</v>
      </c>
      <c r="B238" s="57" t="s">
        <v>231</v>
      </c>
      <c r="C238" s="311">
        <f t="shared" si="26"/>
        <v>0</v>
      </c>
      <c r="D238" s="288">
        <f>SUM(D239:D240)</f>
        <v>0</v>
      </c>
      <c r="E238" s="109">
        <f>SUM(E239:E240)</f>
        <v>0</v>
      </c>
      <c r="F238" s="145">
        <f t="shared" si="30"/>
        <v>0</v>
      </c>
      <c r="G238" s="288">
        <f>SUM(G239:G240)</f>
        <v>0</v>
      </c>
      <c r="H238" s="115">
        <f>SUM(H239:H240)</f>
        <v>0</v>
      </c>
      <c r="I238" s="110">
        <f t="shared" si="31"/>
        <v>0</v>
      </c>
      <c r="J238" s="288">
        <f>SUM(J239:J240)</f>
        <v>0</v>
      </c>
      <c r="K238" s="115">
        <f>SUM(K239:K240)</f>
        <v>0</v>
      </c>
      <c r="L238" s="110">
        <f t="shared" si="32"/>
        <v>0</v>
      </c>
      <c r="M238" s="131">
        <f>SUM(M239:M240)</f>
        <v>0</v>
      </c>
      <c r="N238" s="109">
        <f>SUM(N239:N240)</f>
        <v>0</v>
      </c>
      <c r="O238" s="110">
        <f t="shared" si="33"/>
        <v>0</v>
      </c>
      <c r="P238" s="213"/>
    </row>
    <row r="239" spans="1:16" hidden="1" x14ac:dyDescent="0.25">
      <c r="A239" s="36">
        <v>6241</v>
      </c>
      <c r="B239" s="57" t="s">
        <v>232</v>
      </c>
      <c r="C239" s="311">
        <f t="shared" si="26"/>
        <v>0</v>
      </c>
      <c r="D239" s="237">
        <v>0</v>
      </c>
      <c r="E239" s="60"/>
      <c r="F239" s="145">
        <f t="shared" si="30"/>
        <v>0</v>
      </c>
      <c r="G239" s="237"/>
      <c r="H239" s="238"/>
      <c r="I239" s="110">
        <f t="shared" si="31"/>
        <v>0</v>
      </c>
      <c r="J239" s="237">
        <v>0</v>
      </c>
      <c r="K239" s="238"/>
      <c r="L239" s="110">
        <f t="shared" si="32"/>
        <v>0</v>
      </c>
      <c r="M239" s="121"/>
      <c r="N239" s="60"/>
      <c r="O239" s="110">
        <f t="shared" si="33"/>
        <v>0</v>
      </c>
      <c r="P239" s="213"/>
    </row>
    <row r="240" spans="1:16" hidden="1" x14ac:dyDescent="0.25">
      <c r="A240" s="36">
        <v>6242</v>
      </c>
      <c r="B240" s="57" t="s">
        <v>233</v>
      </c>
      <c r="C240" s="311">
        <f t="shared" si="26"/>
        <v>0</v>
      </c>
      <c r="D240" s="237">
        <v>0</v>
      </c>
      <c r="E240" s="60"/>
      <c r="F240" s="145">
        <f t="shared" si="30"/>
        <v>0</v>
      </c>
      <c r="G240" s="237"/>
      <c r="H240" s="238"/>
      <c r="I240" s="110">
        <f t="shared" si="31"/>
        <v>0</v>
      </c>
      <c r="J240" s="237">
        <v>0</v>
      </c>
      <c r="K240" s="238"/>
      <c r="L240" s="110">
        <f t="shared" si="32"/>
        <v>0</v>
      </c>
      <c r="M240" s="121"/>
      <c r="N240" s="60"/>
      <c r="O240" s="110">
        <f t="shared" si="33"/>
        <v>0</v>
      </c>
      <c r="P240" s="213"/>
    </row>
    <row r="241" spans="1:16" ht="24" hidden="1" x14ac:dyDescent="0.25">
      <c r="A241" s="108">
        <v>6250</v>
      </c>
      <c r="B241" s="57" t="s">
        <v>234</v>
      </c>
      <c r="C241" s="311">
        <f t="shared" si="26"/>
        <v>0</v>
      </c>
      <c r="D241" s="288">
        <f>SUM(D242:D246)</f>
        <v>0</v>
      </c>
      <c r="E241" s="109">
        <f>SUM(E242:E246)</f>
        <v>0</v>
      </c>
      <c r="F241" s="145">
        <f t="shared" si="30"/>
        <v>0</v>
      </c>
      <c r="G241" s="288">
        <f>SUM(G242:G246)</f>
        <v>0</v>
      </c>
      <c r="H241" s="115">
        <f>SUM(H242:H246)</f>
        <v>0</v>
      </c>
      <c r="I241" s="110">
        <f t="shared" si="31"/>
        <v>0</v>
      </c>
      <c r="J241" s="288">
        <f>SUM(J242:J246)</f>
        <v>0</v>
      </c>
      <c r="K241" s="115">
        <f>SUM(K242:K246)</f>
        <v>0</v>
      </c>
      <c r="L241" s="110">
        <f t="shared" si="32"/>
        <v>0</v>
      </c>
      <c r="M241" s="131">
        <f>SUM(M242:M246)</f>
        <v>0</v>
      </c>
      <c r="N241" s="109">
        <f>SUM(N242:N246)</f>
        <v>0</v>
      </c>
      <c r="O241" s="110">
        <f t="shared" si="33"/>
        <v>0</v>
      </c>
      <c r="P241" s="213"/>
    </row>
    <row r="242" spans="1:16" hidden="1" x14ac:dyDescent="0.25">
      <c r="A242" s="36">
        <v>6252</v>
      </c>
      <c r="B242" s="57" t="s">
        <v>235</v>
      </c>
      <c r="C242" s="311">
        <f t="shared" si="26"/>
        <v>0</v>
      </c>
      <c r="D242" s="237">
        <v>0</v>
      </c>
      <c r="E242" s="60"/>
      <c r="F242" s="145">
        <f t="shared" si="30"/>
        <v>0</v>
      </c>
      <c r="G242" s="237"/>
      <c r="H242" s="238"/>
      <c r="I242" s="110">
        <f t="shared" si="31"/>
        <v>0</v>
      </c>
      <c r="J242" s="237">
        <v>0</v>
      </c>
      <c r="K242" s="238"/>
      <c r="L242" s="110">
        <f t="shared" si="32"/>
        <v>0</v>
      </c>
      <c r="M242" s="121"/>
      <c r="N242" s="60"/>
      <c r="O242" s="110">
        <f t="shared" si="33"/>
        <v>0</v>
      </c>
      <c r="P242" s="213"/>
    </row>
    <row r="243" spans="1:16" hidden="1" x14ac:dyDescent="0.25">
      <c r="A243" s="36">
        <v>6253</v>
      </c>
      <c r="B243" s="57" t="s">
        <v>236</v>
      </c>
      <c r="C243" s="311">
        <f t="shared" si="26"/>
        <v>0</v>
      </c>
      <c r="D243" s="237">
        <v>0</v>
      </c>
      <c r="E243" s="60"/>
      <c r="F243" s="145">
        <f t="shared" si="30"/>
        <v>0</v>
      </c>
      <c r="G243" s="237"/>
      <c r="H243" s="238"/>
      <c r="I243" s="110">
        <f t="shared" si="31"/>
        <v>0</v>
      </c>
      <c r="J243" s="237">
        <v>0</v>
      </c>
      <c r="K243" s="238"/>
      <c r="L243" s="110">
        <f t="shared" si="32"/>
        <v>0</v>
      </c>
      <c r="M243" s="121"/>
      <c r="N243" s="60"/>
      <c r="O243" s="110">
        <f t="shared" si="33"/>
        <v>0</v>
      </c>
      <c r="P243" s="213"/>
    </row>
    <row r="244" spans="1:16" ht="24" hidden="1" x14ac:dyDescent="0.25">
      <c r="A244" s="36">
        <v>6254</v>
      </c>
      <c r="B244" s="57" t="s">
        <v>237</v>
      </c>
      <c r="C244" s="311">
        <f t="shared" si="26"/>
        <v>0</v>
      </c>
      <c r="D244" s="237">
        <v>0</v>
      </c>
      <c r="E244" s="60"/>
      <c r="F244" s="145">
        <f t="shared" si="30"/>
        <v>0</v>
      </c>
      <c r="G244" s="237"/>
      <c r="H244" s="238"/>
      <c r="I244" s="110">
        <f t="shared" si="31"/>
        <v>0</v>
      </c>
      <c r="J244" s="237">
        <v>0</v>
      </c>
      <c r="K244" s="238"/>
      <c r="L244" s="110">
        <f t="shared" si="32"/>
        <v>0</v>
      </c>
      <c r="M244" s="121"/>
      <c r="N244" s="60"/>
      <c r="O244" s="110">
        <f t="shared" si="33"/>
        <v>0</v>
      </c>
      <c r="P244" s="213"/>
    </row>
    <row r="245" spans="1:16" ht="24" hidden="1" x14ac:dyDescent="0.25">
      <c r="A245" s="36">
        <v>6255</v>
      </c>
      <c r="B245" s="57" t="s">
        <v>238</v>
      </c>
      <c r="C245" s="311">
        <f t="shared" si="26"/>
        <v>0</v>
      </c>
      <c r="D245" s="237">
        <v>0</v>
      </c>
      <c r="E245" s="60"/>
      <c r="F245" s="145">
        <f t="shared" si="30"/>
        <v>0</v>
      </c>
      <c r="G245" s="237"/>
      <c r="H245" s="238"/>
      <c r="I245" s="110">
        <f t="shared" si="31"/>
        <v>0</v>
      </c>
      <c r="J245" s="237">
        <v>0</v>
      </c>
      <c r="K245" s="238"/>
      <c r="L245" s="110">
        <f t="shared" si="32"/>
        <v>0</v>
      </c>
      <c r="M245" s="121"/>
      <c r="N245" s="60"/>
      <c r="O245" s="110">
        <f t="shared" si="33"/>
        <v>0</v>
      </c>
      <c r="P245" s="213"/>
    </row>
    <row r="246" spans="1:16" hidden="1" x14ac:dyDescent="0.25">
      <c r="A246" s="36">
        <v>6259</v>
      </c>
      <c r="B246" s="57" t="s">
        <v>239</v>
      </c>
      <c r="C246" s="311">
        <f t="shared" si="26"/>
        <v>0</v>
      </c>
      <c r="D246" s="237">
        <v>0</v>
      </c>
      <c r="E246" s="60"/>
      <c r="F246" s="145">
        <f t="shared" si="30"/>
        <v>0</v>
      </c>
      <c r="G246" s="237"/>
      <c r="H246" s="238"/>
      <c r="I246" s="110">
        <f t="shared" si="31"/>
        <v>0</v>
      </c>
      <c r="J246" s="237">
        <v>0</v>
      </c>
      <c r="K246" s="238"/>
      <c r="L246" s="110">
        <f t="shared" si="32"/>
        <v>0</v>
      </c>
      <c r="M246" s="121"/>
      <c r="N246" s="60"/>
      <c r="O246" s="110">
        <f t="shared" si="33"/>
        <v>0</v>
      </c>
      <c r="P246" s="213"/>
    </row>
    <row r="247" spans="1:16" ht="24" hidden="1" x14ac:dyDescent="0.25">
      <c r="A247" s="108">
        <v>6260</v>
      </c>
      <c r="B247" s="57" t="s">
        <v>240</v>
      </c>
      <c r="C247" s="311">
        <f t="shared" si="26"/>
        <v>0</v>
      </c>
      <c r="D247" s="237">
        <v>0</v>
      </c>
      <c r="E247" s="60"/>
      <c r="F247" s="145">
        <f t="shared" ref="F247:F299" si="37">D247+E247</f>
        <v>0</v>
      </c>
      <c r="G247" s="237"/>
      <c r="H247" s="238"/>
      <c r="I247" s="110">
        <f t="shared" ref="I247:I299" si="38">G247+H247</f>
        <v>0</v>
      </c>
      <c r="J247" s="237">
        <v>0</v>
      </c>
      <c r="K247" s="238"/>
      <c r="L247" s="110">
        <f t="shared" ref="L247:L299" si="39">J247+K247</f>
        <v>0</v>
      </c>
      <c r="M247" s="121"/>
      <c r="N247" s="60"/>
      <c r="O247" s="110">
        <f t="shared" ref="O247:O276" si="40">M247+N247</f>
        <v>0</v>
      </c>
      <c r="P247" s="213"/>
    </row>
    <row r="248" spans="1:16" hidden="1" x14ac:dyDescent="0.25">
      <c r="A248" s="108">
        <v>6270</v>
      </c>
      <c r="B248" s="57" t="s">
        <v>241</v>
      </c>
      <c r="C248" s="311">
        <f t="shared" si="26"/>
        <v>0</v>
      </c>
      <c r="D248" s="237">
        <v>0</v>
      </c>
      <c r="E248" s="60"/>
      <c r="F248" s="145">
        <f t="shared" si="37"/>
        <v>0</v>
      </c>
      <c r="G248" s="237"/>
      <c r="H248" s="238"/>
      <c r="I248" s="110">
        <f t="shared" si="38"/>
        <v>0</v>
      </c>
      <c r="J248" s="237">
        <v>0</v>
      </c>
      <c r="K248" s="238"/>
      <c r="L248" s="110">
        <f t="shared" si="39"/>
        <v>0</v>
      </c>
      <c r="M248" s="121"/>
      <c r="N248" s="60"/>
      <c r="O248" s="110">
        <f t="shared" si="40"/>
        <v>0</v>
      </c>
      <c r="P248" s="213"/>
    </row>
    <row r="249" spans="1:16" ht="24" hidden="1" x14ac:dyDescent="0.25">
      <c r="A249" s="164">
        <v>6290</v>
      </c>
      <c r="B249" s="52" t="s">
        <v>242</v>
      </c>
      <c r="C249" s="311">
        <f t="shared" si="26"/>
        <v>0</v>
      </c>
      <c r="D249" s="291">
        <f>SUM(D250:D253)</f>
        <v>0</v>
      </c>
      <c r="E249" s="113">
        <f>SUM(E250:E253)</f>
        <v>0</v>
      </c>
      <c r="F249" s="287">
        <f t="shared" si="37"/>
        <v>0</v>
      </c>
      <c r="G249" s="291">
        <f>SUM(G250:G253)</f>
        <v>0</v>
      </c>
      <c r="H249" s="292">
        <f t="shared" ref="H249" si="41">SUM(H250:H253)</f>
        <v>0</v>
      </c>
      <c r="I249" s="114">
        <f t="shared" si="38"/>
        <v>0</v>
      </c>
      <c r="J249" s="291">
        <f>SUM(J250:J253)</f>
        <v>0</v>
      </c>
      <c r="K249" s="292">
        <f t="shared" ref="K249" si="42">SUM(K250:K253)</f>
        <v>0</v>
      </c>
      <c r="L249" s="114">
        <f t="shared" si="39"/>
        <v>0</v>
      </c>
      <c r="M249" s="138">
        <f t="shared" ref="M249:N249" si="43">SUM(M250:M253)</f>
        <v>0</v>
      </c>
      <c r="N249" s="299">
        <f t="shared" si="43"/>
        <v>0</v>
      </c>
      <c r="O249" s="300">
        <f t="shared" si="40"/>
        <v>0</v>
      </c>
      <c r="P249" s="301"/>
    </row>
    <row r="250" spans="1:16" hidden="1" x14ac:dyDescent="0.25">
      <c r="A250" s="36">
        <v>6291</v>
      </c>
      <c r="B250" s="57" t="s">
        <v>243</v>
      </c>
      <c r="C250" s="311">
        <f t="shared" si="26"/>
        <v>0</v>
      </c>
      <c r="D250" s="237">
        <v>0</v>
      </c>
      <c r="E250" s="60"/>
      <c r="F250" s="145">
        <f t="shared" si="37"/>
        <v>0</v>
      </c>
      <c r="G250" s="237"/>
      <c r="H250" s="238"/>
      <c r="I250" s="110">
        <f t="shared" si="38"/>
        <v>0</v>
      </c>
      <c r="J250" s="237">
        <v>0</v>
      </c>
      <c r="K250" s="238"/>
      <c r="L250" s="110">
        <f t="shared" si="39"/>
        <v>0</v>
      </c>
      <c r="M250" s="121"/>
      <c r="N250" s="60"/>
      <c r="O250" s="110">
        <f t="shared" si="40"/>
        <v>0</v>
      </c>
      <c r="P250" s="213"/>
    </row>
    <row r="251" spans="1:16" hidden="1" x14ac:dyDescent="0.25">
      <c r="A251" s="36">
        <v>6292</v>
      </c>
      <c r="B251" s="57" t="s">
        <v>244</v>
      </c>
      <c r="C251" s="311">
        <f t="shared" si="26"/>
        <v>0</v>
      </c>
      <c r="D251" s="237">
        <v>0</v>
      </c>
      <c r="E251" s="60"/>
      <c r="F251" s="145">
        <f t="shared" si="37"/>
        <v>0</v>
      </c>
      <c r="G251" s="237"/>
      <c r="H251" s="238"/>
      <c r="I251" s="110">
        <f t="shared" si="38"/>
        <v>0</v>
      </c>
      <c r="J251" s="237">
        <v>0</v>
      </c>
      <c r="K251" s="238"/>
      <c r="L251" s="110">
        <f t="shared" si="39"/>
        <v>0</v>
      </c>
      <c r="M251" s="121"/>
      <c r="N251" s="60"/>
      <c r="O251" s="110">
        <f t="shared" si="40"/>
        <v>0</v>
      </c>
      <c r="P251" s="213"/>
    </row>
    <row r="252" spans="1:16" ht="72" hidden="1" x14ac:dyDescent="0.25">
      <c r="A252" s="36">
        <v>6296</v>
      </c>
      <c r="B252" s="57" t="s">
        <v>245</v>
      </c>
      <c r="C252" s="311">
        <f t="shared" si="26"/>
        <v>0</v>
      </c>
      <c r="D252" s="237">
        <v>0</v>
      </c>
      <c r="E252" s="60"/>
      <c r="F252" s="145">
        <f t="shared" si="37"/>
        <v>0</v>
      </c>
      <c r="G252" s="237"/>
      <c r="H252" s="238"/>
      <c r="I252" s="110">
        <f t="shared" si="38"/>
        <v>0</v>
      </c>
      <c r="J252" s="237">
        <v>0</v>
      </c>
      <c r="K252" s="238"/>
      <c r="L252" s="110">
        <f t="shared" si="39"/>
        <v>0</v>
      </c>
      <c r="M252" s="121"/>
      <c r="N252" s="60"/>
      <c r="O252" s="110">
        <f t="shared" si="40"/>
        <v>0</v>
      </c>
      <c r="P252" s="213"/>
    </row>
    <row r="253" spans="1:16" ht="36" hidden="1" x14ac:dyDescent="0.25">
      <c r="A253" s="36">
        <v>6299</v>
      </c>
      <c r="B253" s="57" t="s">
        <v>246</v>
      </c>
      <c r="C253" s="311">
        <f t="shared" si="26"/>
        <v>0</v>
      </c>
      <c r="D253" s="237">
        <v>0</v>
      </c>
      <c r="E253" s="60"/>
      <c r="F253" s="145">
        <f t="shared" si="37"/>
        <v>0</v>
      </c>
      <c r="G253" s="237"/>
      <c r="H253" s="238"/>
      <c r="I253" s="110">
        <f t="shared" si="38"/>
        <v>0</v>
      </c>
      <c r="J253" s="237">
        <v>0</v>
      </c>
      <c r="K253" s="238"/>
      <c r="L253" s="110">
        <f t="shared" si="39"/>
        <v>0</v>
      </c>
      <c r="M253" s="121"/>
      <c r="N253" s="60"/>
      <c r="O253" s="110">
        <f t="shared" si="40"/>
        <v>0</v>
      </c>
      <c r="P253" s="213"/>
    </row>
    <row r="254" spans="1:16" hidden="1" x14ac:dyDescent="0.25">
      <c r="A254" s="44">
        <v>6300</v>
      </c>
      <c r="B254" s="103" t="s">
        <v>247</v>
      </c>
      <c r="C254" s="375">
        <f t="shared" si="26"/>
        <v>0</v>
      </c>
      <c r="D254" s="227">
        <f>SUM(D255,D259,D260)</f>
        <v>0</v>
      </c>
      <c r="E254" s="50">
        <f>SUM(E255,E259,E260)</f>
        <v>0</v>
      </c>
      <c r="F254" s="283">
        <f t="shared" si="37"/>
        <v>0</v>
      </c>
      <c r="G254" s="227">
        <f>SUM(G255,G259,G260)</f>
        <v>0</v>
      </c>
      <c r="H254" s="104">
        <f t="shared" ref="H254" si="44">SUM(H255,H259,H260)</f>
        <v>0</v>
      </c>
      <c r="I254" s="112">
        <f t="shared" si="38"/>
        <v>0</v>
      </c>
      <c r="J254" s="227">
        <f>SUM(J255,J259,J260)</f>
        <v>0</v>
      </c>
      <c r="K254" s="104">
        <f t="shared" ref="K254" si="45">SUM(K255,K259,K260)</f>
        <v>0</v>
      </c>
      <c r="L254" s="112">
        <f t="shared" si="39"/>
        <v>0</v>
      </c>
      <c r="M254" s="173">
        <f t="shared" ref="M254:N254" si="46">SUM(M255,M259,M260)</f>
        <v>0</v>
      </c>
      <c r="N254" s="158">
        <f t="shared" si="46"/>
        <v>0</v>
      </c>
      <c r="O254" s="159">
        <f t="shared" si="40"/>
        <v>0</v>
      </c>
      <c r="P254" s="294"/>
    </row>
    <row r="255" spans="1:16" ht="24" hidden="1" x14ac:dyDescent="0.25">
      <c r="A255" s="164">
        <v>6320</v>
      </c>
      <c r="B255" s="52" t="s">
        <v>248</v>
      </c>
      <c r="C255" s="386">
        <f t="shared" si="26"/>
        <v>0</v>
      </c>
      <c r="D255" s="291">
        <f>SUM(D256:D258)</f>
        <v>0</v>
      </c>
      <c r="E255" s="113">
        <f>SUM(E256:E258)</f>
        <v>0</v>
      </c>
      <c r="F255" s="287">
        <f t="shared" si="37"/>
        <v>0</v>
      </c>
      <c r="G255" s="291">
        <f>SUM(G256:G258)</f>
        <v>0</v>
      </c>
      <c r="H255" s="292">
        <f t="shared" ref="H255" si="47">SUM(H256:H258)</f>
        <v>0</v>
      </c>
      <c r="I255" s="114">
        <f t="shared" si="38"/>
        <v>0</v>
      </c>
      <c r="J255" s="291">
        <f>SUM(J256:J258)</f>
        <v>0</v>
      </c>
      <c r="K255" s="292">
        <f t="shared" ref="K255" si="48">SUM(K256:K258)</f>
        <v>0</v>
      </c>
      <c r="L255" s="114">
        <f t="shared" si="39"/>
        <v>0</v>
      </c>
      <c r="M255" s="135">
        <f t="shared" ref="M255:N255" si="49">SUM(M256:M258)</f>
        <v>0</v>
      </c>
      <c r="N255" s="113">
        <f t="shared" si="49"/>
        <v>0</v>
      </c>
      <c r="O255" s="114">
        <f t="shared" si="40"/>
        <v>0</v>
      </c>
      <c r="P255" s="208"/>
    </row>
    <row r="256" spans="1:16" hidden="1" x14ac:dyDescent="0.25">
      <c r="A256" s="36">
        <v>6322</v>
      </c>
      <c r="B256" s="57" t="s">
        <v>249</v>
      </c>
      <c r="C256" s="311">
        <f t="shared" si="26"/>
        <v>0</v>
      </c>
      <c r="D256" s="237">
        <v>0</v>
      </c>
      <c r="E256" s="60"/>
      <c r="F256" s="145">
        <f t="shared" si="37"/>
        <v>0</v>
      </c>
      <c r="G256" s="237"/>
      <c r="H256" s="238"/>
      <c r="I256" s="110">
        <f t="shared" si="38"/>
        <v>0</v>
      </c>
      <c r="J256" s="237">
        <v>0</v>
      </c>
      <c r="K256" s="238"/>
      <c r="L256" s="110">
        <f t="shared" si="39"/>
        <v>0</v>
      </c>
      <c r="M256" s="121"/>
      <c r="N256" s="60"/>
      <c r="O256" s="110">
        <f t="shared" si="40"/>
        <v>0</v>
      </c>
      <c r="P256" s="213"/>
    </row>
    <row r="257" spans="1:16" ht="24" hidden="1" x14ac:dyDescent="0.25">
      <c r="A257" s="36">
        <v>6323</v>
      </c>
      <c r="B257" s="57" t="s">
        <v>250</v>
      </c>
      <c r="C257" s="311">
        <f t="shared" si="26"/>
        <v>0</v>
      </c>
      <c r="D257" s="237">
        <v>0</v>
      </c>
      <c r="E257" s="60"/>
      <c r="F257" s="145">
        <f t="shared" si="37"/>
        <v>0</v>
      </c>
      <c r="G257" s="237"/>
      <c r="H257" s="238"/>
      <c r="I257" s="110">
        <f t="shared" si="38"/>
        <v>0</v>
      </c>
      <c r="J257" s="237">
        <v>0</v>
      </c>
      <c r="K257" s="238"/>
      <c r="L257" s="110">
        <f t="shared" si="39"/>
        <v>0</v>
      </c>
      <c r="M257" s="121"/>
      <c r="N257" s="60"/>
      <c r="O257" s="110">
        <f t="shared" si="40"/>
        <v>0</v>
      </c>
      <c r="P257" s="213"/>
    </row>
    <row r="258" spans="1:16" ht="24" hidden="1" x14ac:dyDescent="0.25">
      <c r="A258" s="32">
        <v>6324</v>
      </c>
      <c r="B258" s="52" t="s">
        <v>308</v>
      </c>
      <c r="C258" s="311">
        <f t="shared" si="26"/>
        <v>0</v>
      </c>
      <c r="D258" s="231">
        <v>0</v>
      </c>
      <c r="E258" s="55"/>
      <c r="F258" s="287">
        <f t="shared" si="37"/>
        <v>0</v>
      </c>
      <c r="G258" s="231"/>
      <c r="H258" s="232"/>
      <c r="I258" s="114">
        <f t="shared" si="38"/>
        <v>0</v>
      </c>
      <c r="J258" s="231">
        <v>0</v>
      </c>
      <c r="K258" s="232"/>
      <c r="L258" s="114">
        <f t="shared" si="39"/>
        <v>0</v>
      </c>
      <c r="M258" s="179"/>
      <c r="N258" s="55"/>
      <c r="O258" s="114">
        <f t="shared" si="40"/>
        <v>0</v>
      </c>
      <c r="P258" s="208"/>
    </row>
    <row r="259" spans="1:16" ht="24" hidden="1" x14ac:dyDescent="0.25">
      <c r="A259" s="141">
        <v>6330</v>
      </c>
      <c r="B259" s="142" t="s">
        <v>251</v>
      </c>
      <c r="C259" s="311">
        <f t="shared" ref="C259:C286" si="50">F259+I259+L259+O259</f>
        <v>0</v>
      </c>
      <c r="D259" s="302">
        <v>0</v>
      </c>
      <c r="E259" s="123"/>
      <c r="F259" s="139">
        <f t="shared" si="37"/>
        <v>0</v>
      </c>
      <c r="G259" s="302"/>
      <c r="H259" s="303"/>
      <c r="I259" s="300">
        <f t="shared" si="38"/>
        <v>0</v>
      </c>
      <c r="J259" s="302">
        <v>0</v>
      </c>
      <c r="K259" s="303"/>
      <c r="L259" s="300">
        <f t="shared" si="39"/>
        <v>0</v>
      </c>
      <c r="M259" s="124"/>
      <c r="N259" s="123"/>
      <c r="O259" s="300">
        <f t="shared" si="40"/>
        <v>0</v>
      </c>
      <c r="P259" s="301"/>
    </row>
    <row r="260" spans="1:16" hidden="1" x14ac:dyDescent="0.25">
      <c r="A260" s="108">
        <v>6360</v>
      </c>
      <c r="B260" s="57" t="s">
        <v>252</v>
      </c>
      <c r="C260" s="311">
        <f t="shared" si="50"/>
        <v>0</v>
      </c>
      <c r="D260" s="237">
        <v>0</v>
      </c>
      <c r="E260" s="60"/>
      <c r="F260" s="145">
        <f t="shared" si="37"/>
        <v>0</v>
      </c>
      <c r="G260" s="237"/>
      <c r="H260" s="238"/>
      <c r="I260" s="110">
        <f t="shared" si="38"/>
        <v>0</v>
      </c>
      <c r="J260" s="237">
        <v>0</v>
      </c>
      <c r="K260" s="238"/>
      <c r="L260" s="110">
        <f t="shared" si="39"/>
        <v>0</v>
      </c>
      <c r="M260" s="121"/>
      <c r="N260" s="60"/>
      <c r="O260" s="110">
        <f t="shared" si="40"/>
        <v>0</v>
      </c>
      <c r="P260" s="213"/>
    </row>
    <row r="261" spans="1:16" ht="36" x14ac:dyDescent="0.25">
      <c r="A261" s="44">
        <v>6400</v>
      </c>
      <c r="B261" s="103" t="s">
        <v>253</v>
      </c>
      <c r="C261" s="375">
        <f t="shared" si="50"/>
        <v>3896</v>
      </c>
      <c r="D261" s="227">
        <f>SUM(D262,D266)</f>
        <v>3896</v>
      </c>
      <c r="E261" s="50">
        <f>SUM(E262,E266)</f>
        <v>0</v>
      </c>
      <c r="F261" s="283">
        <f t="shared" si="37"/>
        <v>3896</v>
      </c>
      <c r="G261" s="227">
        <f>SUM(G262,G266)</f>
        <v>0</v>
      </c>
      <c r="H261" s="104">
        <f t="shared" ref="H261" si="51">SUM(H262,H266)</f>
        <v>0</v>
      </c>
      <c r="I261" s="112">
        <f t="shared" si="38"/>
        <v>0</v>
      </c>
      <c r="J261" s="227">
        <f>SUM(J262,J266)</f>
        <v>0</v>
      </c>
      <c r="K261" s="104">
        <f t="shared" ref="K261" si="52">SUM(K262,K266)</f>
        <v>0</v>
      </c>
      <c r="L261" s="112">
        <f t="shared" si="39"/>
        <v>0</v>
      </c>
      <c r="M261" s="173">
        <f t="shared" ref="M261:N261" si="53">SUM(M262,M266)</f>
        <v>0</v>
      </c>
      <c r="N261" s="158">
        <f t="shared" si="53"/>
        <v>0</v>
      </c>
      <c r="O261" s="159">
        <f t="shared" si="40"/>
        <v>0</v>
      </c>
      <c r="P261" s="294"/>
    </row>
    <row r="262" spans="1:16" ht="24" hidden="1" x14ac:dyDescent="0.25">
      <c r="A262" s="164">
        <v>6410</v>
      </c>
      <c r="B262" s="52" t="s">
        <v>254</v>
      </c>
      <c r="C262" s="376">
        <f t="shared" si="50"/>
        <v>0</v>
      </c>
      <c r="D262" s="291">
        <f>SUM(D263:D265)</f>
        <v>0</v>
      </c>
      <c r="E262" s="113">
        <f>SUM(E263:E265)</f>
        <v>0</v>
      </c>
      <c r="F262" s="287">
        <f t="shared" si="37"/>
        <v>0</v>
      </c>
      <c r="G262" s="291">
        <f>SUM(G263:G265)</f>
        <v>0</v>
      </c>
      <c r="H262" s="292">
        <f t="shared" ref="H262" si="54">SUM(H263:H265)</f>
        <v>0</v>
      </c>
      <c r="I262" s="114">
        <f t="shared" si="38"/>
        <v>0</v>
      </c>
      <c r="J262" s="291">
        <f>SUM(J263:J265)</f>
        <v>0</v>
      </c>
      <c r="K262" s="292">
        <f t="shared" ref="K262" si="55">SUM(K263:K265)</f>
        <v>0</v>
      </c>
      <c r="L262" s="114">
        <f t="shared" si="39"/>
        <v>0</v>
      </c>
      <c r="M262" s="168">
        <f t="shared" ref="M262:N262" si="56">SUM(M263:M265)</f>
        <v>0</v>
      </c>
      <c r="N262" s="298">
        <f t="shared" si="56"/>
        <v>0</v>
      </c>
      <c r="O262" s="244">
        <f t="shared" si="40"/>
        <v>0</v>
      </c>
      <c r="P262" s="246"/>
    </row>
    <row r="263" spans="1:16" hidden="1" x14ac:dyDescent="0.25">
      <c r="A263" s="36">
        <v>6411</v>
      </c>
      <c r="B263" s="144" t="s">
        <v>255</v>
      </c>
      <c r="C263" s="311">
        <f t="shared" si="50"/>
        <v>0</v>
      </c>
      <c r="D263" s="237">
        <v>0</v>
      </c>
      <c r="E263" s="60"/>
      <c r="F263" s="145">
        <f t="shared" si="37"/>
        <v>0</v>
      </c>
      <c r="G263" s="237"/>
      <c r="H263" s="238"/>
      <c r="I263" s="110">
        <f t="shared" si="38"/>
        <v>0</v>
      </c>
      <c r="J263" s="237">
        <v>0</v>
      </c>
      <c r="K263" s="238"/>
      <c r="L263" s="110">
        <f t="shared" si="39"/>
        <v>0</v>
      </c>
      <c r="M263" s="121"/>
      <c r="N263" s="60"/>
      <c r="O263" s="110">
        <f t="shared" si="40"/>
        <v>0</v>
      </c>
      <c r="P263" s="213"/>
    </row>
    <row r="264" spans="1:16" ht="36" hidden="1" x14ac:dyDescent="0.25">
      <c r="A264" s="36">
        <v>6412</v>
      </c>
      <c r="B264" s="57" t="s">
        <v>256</v>
      </c>
      <c r="C264" s="311">
        <f t="shared" si="50"/>
        <v>0</v>
      </c>
      <c r="D264" s="237">
        <v>0</v>
      </c>
      <c r="E264" s="60"/>
      <c r="F264" s="145">
        <f t="shared" si="37"/>
        <v>0</v>
      </c>
      <c r="G264" s="237"/>
      <c r="H264" s="238"/>
      <c r="I264" s="110">
        <f t="shared" si="38"/>
        <v>0</v>
      </c>
      <c r="J264" s="237">
        <v>0</v>
      </c>
      <c r="K264" s="238"/>
      <c r="L264" s="110">
        <f t="shared" si="39"/>
        <v>0</v>
      </c>
      <c r="M264" s="121"/>
      <c r="N264" s="60"/>
      <c r="O264" s="110">
        <f t="shared" si="40"/>
        <v>0</v>
      </c>
      <c r="P264" s="213"/>
    </row>
    <row r="265" spans="1:16" ht="36" hidden="1" x14ac:dyDescent="0.25">
      <c r="A265" s="36">
        <v>6419</v>
      </c>
      <c r="B265" s="57" t="s">
        <v>257</v>
      </c>
      <c r="C265" s="311">
        <f t="shared" si="50"/>
        <v>0</v>
      </c>
      <c r="D265" s="237">
        <v>0</v>
      </c>
      <c r="E265" s="60"/>
      <c r="F265" s="145">
        <f t="shared" si="37"/>
        <v>0</v>
      </c>
      <c r="G265" s="237"/>
      <c r="H265" s="238"/>
      <c r="I265" s="110">
        <f t="shared" si="38"/>
        <v>0</v>
      </c>
      <c r="J265" s="237">
        <v>0</v>
      </c>
      <c r="K265" s="238"/>
      <c r="L265" s="110">
        <f t="shared" si="39"/>
        <v>0</v>
      </c>
      <c r="M265" s="121"/>
      <c r="N265" s="60"/>
      <c r="O265" s="110">
        <f t="shared" si="40"/>
        <v>0</v>
      </c>
      <c r="P265" s="213"/>
    </row>
    <row r="266" spans="1:16" ht="36" x14ac:dyDescent="0.25">
      <c r="A266" s="108">
        <v>6420</v>
      </c>
      <c r="B266" s="57" t="s">
        <v>258</v>
      </c>
      <c r="C266" s="311">
        <f t="shared" si="50"/>
        <v>3896</v>
      </c>
      <c r="D266" s="288">
        <f>SUM(D267:D270)</f>
        <v>3896</v>
      </c>
      <c r="E266" s="109">
        <f>SUM(E267:E270)</f>
        <v>0</v>
      </c>
      <c r="F266" s="145">
        <f t="shared" si="37"/>
        <v>3896</v>
      </c>
      <c r="G266" s="288">
        <f>SUM(G267:G270)</f>
        <v>0</v>
      </c>
      <c r="H266" s="115">
        <f>SUM(H267:H270)</f>
        <v>0</v>
      </c>
      <c r="I266" s="110">
        <f t="shared" si="38"/>
        <v>0</v>
      </c>
      <c r="J266" s="288">
        <f>SUM(J267:J270)</f>
        <v>0</v>
      </c>
      <c r="K266" s="115">
        <f>SUM(K267:K270)</f>
        <v>0</v>
      </c>
      <c r="L266" s="110">
        <f t="shared" si="39"/>
        <v>0</v>
      </c>
      <c r="M266" s="131">
        <f>SUM(M267:M270)</f>
        <v>0</v>
      </c>
      <c r="N266" s="109">
        <f>SUM(N267:N270)</f>
        <v>0</v>
      </c>
      <c r="O266" s="110">
        <f t="shared" si="40"/>
        <v>0</v>
      </c>
      <c r="P266" s="213"/>
    </row>
    <row r="267" spans="1:16" hidden="1" x14ac:dyDescent="0.25">
      <c r="A267" s="36">
        <v>6421</v>
      </c>
      <c r="B267" s="57" t="s">
        <v>259</v>
      </c>
      <c r="C267" s="311">
        <f t="shared" si="50"/>
        <v>0</v>
      </c>
      <c r="D267" s="237">
        <v>0</v>
      </c>
      <c r="E267" s="60"/>
      <c r="F267" s="145">
        <f t="shared" si="37"/>
        <v>0</v>
      </c>
      <c r="G267" s="237"/>
      <c r="H267" s="238"/>
      <c r="I267" s="110">
        <f t="shared" si="38"/>
        <v>0</v>
      </c>
      <c r="J267" s="237">
        <v>0</v>
      </c>
      <c r="K267" s="238"/>
      <c r="L267" s="110">
        <f t="shared" si="39"/>
        <v>0</v>
      </c>
      <c r="M267" s="121"/>
      <c r="N267" s="60"/>
      <c r="O267" s="110">
        <f t="shared" si="40"/>
        <v>0</v>
      </c>
      <c r="P267" s="213"/>
    </row>
    <row r="268" spans="1:16" x14ac:dyDescent="0.25">
      <c r="A268" s="36">
        <v>6422</v>
      </c>
      <c r="B268" s="57" t="s">
        <v>260</v>
      </c>
      <c r="C268" s="311">
        <f t="shared" si="50"/>
        <v>3896</v>
      </c>
      <c r="D268" s="237">
        <v>3896</v>
      </c>
      <c r="E268" s="60"/>
      <c r="F268" s="145">
        <f t="shared" si="37"/>
        <v>3896</v>
      </c>
      <c r="G268" s="237"/>
      <c r="H268" s="238"/>
      <c r="I268" s="110">
        <f t="shared" si="38"/>
        <v>0</v>
      </c>
      <c r="J268" s="237">
        <v>0</v>
      </c>
      <c r="K268" s="238"/>
      <c r="L268" s="110">
        <f t="shared" si="39"/>
        <v>0</v>
      </c>
      <c r="M268" s="121"/>
      <c r="N268" s="60"/>
      <c r="O268" s="110">
        <f t="shared" si="40"/>
        <v>0</v>
      </c>
      <c r="P268" s="213"/>
    </row>
    <row r="269" spans="1:16" ht="24" hidden="1" x14ac:dyDescent="0.25">
      <c r="A269" s="36">
        <v>6423</v>
      </c>
      <c r="B269" s="57" t="s">
        <v>261</v>
      </c>
      <c r="C269" s="311">
        <f t="shared" si="50"/>
        <v>0</v>
      </c>
      <c r="D269" s="237">
        <v>0</v>
      </c>
      <c r="E269" s="60"/>
      <c r="F269" s="145">
        <f t="shared" si="37"/>
        <v>0</v>
      </c>
      <c r="G269" s="237"/>
      <c r="H269" s="238"/>
      <c r="I269" s="110">
        <f t="shared" si="38"/>
        <v>0</v>
      </c>
      <c r="J269" s="237">
        <v>0</v>
      </c>
      <c r="K269" s="238"/>
      <c r="L269" s="110">
        <f t="shared" si="39"/>
        <v>0</v>
      </c>
      <c r="M269" s="121"/>
      <c r="N269" s="60"/>
      <c r="O269" s="110">
        <f t="shared" si="40"/>
        <v>0</v>
      </c>
      <c r="P269" s="213"/>
    </row>
    <row r="270" spans="1:16" ht="36" hidden="1" x14ac:dyDescent="0.25">
      <c r="A270" s="36">
        <v>6424</v>
      </c>
      <c r="B270" s="57" t="s">
        <v>262</v>
      </c>
      <c r="C270" s="311">
        <f t="shared" si="50"/>
        <v>0</v>
      </c>
      <c r="D270" s="237">
        <v>0</v>
      </c>
      <c r="E270" s="60"/>
      <c r="F270" s="145">
        <f t="shared" si="37"/>
        <v>0</v>
      </c>
      <c r="G270" s="237"/>
      <c r="H270" s="238"/>
      <c r="I270" s="110">
        <f t="shared" si="38"/>
        <v>0</v>
      </c>
      <c r="J270" s="237">
        <v>0</v>
      </c>
      <c r="K270" s="238"/>
      <c r="L270" s="110">
        <f t="shared" si="39"/>
        <v>0</v>
      </c>
      <c r="M270" s="121"/>
      <c r="N270" s="60"/>
      <c r="O270" s="110">
        <f t="shared" si="40"/>
        <v>0</v>
      </c>
      <c r="P270" s="213"/>
    </row>
    <row r="271" spans="1:16" ht="36" hidden="1" x14ac:dyDescent="0.25">
      <c r="A271" s="147">
        <v>7000</v>
      </c>
      <c r="B271" s="147" t="s">
        <v>263</v>
      </c>
      <c r="C271" s="388">
        <f t="shared" si="50"/>
        <v>0</v>
      </c>
      <c r="D271" s="312">
        <f>SUM(D272,D282)</f>
        <v>0</v>
      </c>
      <c r="E271" s="148">
        <f>SUM(E272,E282)</f>
        <v>0</v>
      </c>
      <c r="F271" s="313">
        <f t="shared" si="37"/>
        <v>0</v>
      </c>
      <c r="G271" s="312">
        <f>SUM(G272,G282)</f>
        <v>0</v>
      </c>
      <c r="H271" s="314">
        <f>SUM(H272,H282)</f>
        <v>0</v>
      </c>
      <c r="I271" s="315">
        <f t="shared" si="38"/>
        <v>0</v>
      </c>
      <c r="J271" s="312">
        <f>SUM(J272,J282)</f>
        <v>0</v>
      </c>
      <c r="K271" s="314">
        <f>SUM(K272,K282)</f>
        <v>0</v>
      </c>
      <c r="L271" s="315">
        <f t="shared" si="39"/>
        <v>0</v>
      </c>
      <c r="M271" s="316">
        <f>SUM(M272,M282)</f>
        <v>0</v>
      </c>
      <c r="N271" s="317">
        <f>SUM(N272,N282)</f>
        <v>0</v>
      </c>
      <c r="O271" s="318">
        <f t="shared" si="40"/>
        <v>0</v>
      </c>
      <c r="P271" s="367"/>
    </row>
    <row r="272" spans="1:16" ht="24" hidden="1" x14ac:dyDescent="0.25">
      <c r="A272" s="44">
        <v>7200</v>
      </c>
      <c r="B272" s="103" t="s">
        <v>264</v>
      </c>
      <c r="C272" s="375">
        <f t="shared" si="50"/>
        <v>0</v>
      </c>
      <c r="D272" s="227">
        <f>SUM(D273,D274,D277,D278,D281)</f>
        <v>0</v>
      </c>
      <c r="E272" s="50">
        <f>SUM(E273,E274,E277,E278,E281)</f>
        <v>0</v>
      </c>
      <c r="F272" s="283">
        <f t="shared" si="37"/>
        <v>0</v>
      </c>
      <c r="G272" s="227">
        <f>SUM(G273,G274,G277,G278,G281)</f>
        <v>0</v>
      </c>
      <c r="H272" s="104">
        <f>SUM(H273,H274,H277,H278,H281)</f>
        <v>0</v>
      </c>
      <c r="I272" s="112">
        <f t="shared" si="38"/>
        <v>0</v>
      </c>
      <c r="J272" s="227">
        <f>SUM(J273,J274,J277,J278,J281)</f>
        <v>0</v>
      </c>
      <c r="K272" s="104">
        <f>SUM(K273,K274,K277,K278,K281)</f>
        <v>0</v>
      </c>
      <c r="L272" s="112">
        <f t="shared" si="39"/>
        <v>0</v>
      </c>
      <c r="M272" s="134">
        <f>SUM(M273,M274,M277,M278,M281)</f>
        <v>0</v>
      </c>
      <c r="N272" s="126">
        <f>SUM(N273,N274,N277,N278,N281)</f>
        <v>0</v>
      </c>
      <c r="O272" s="284">
        <f t="shared" si="40"/>
        <v>0</v>
      </c>
      <c r="P272" s="285"/>
    </row>
    <row r="273" spans="1:16" ht="24" hidden="1" x14ac:dyDescent="0.25">
      <c r="A273" s="164">
        <v>7210</v>
      </c>
      <c r="B273" s="52" t="s">
        <v>265</v>
      </c>
      <c r="C273" s="376">
        <f t="shared" si="50"/>
        <v>0</v>
      </c>
      <c r="D273" s="231">
        <v>0</v>
      </c>
      <c r="E273" s="55"/>
      <c r="F273" s="287">
        <f t="shared" si="37"/>
        <v>0</v>
      </c>
      <c r="G273" s="231"/>
      <c r="H273" s="232"/>
      <c r="I273" s="114">
        <f t="shared" si="38"/>
        <v>0</v>
      </c>
      <c r="J273" s="231">
        <v>0</v>
      </c>
      <c r="K273" s="232"/>
      <c r="L273" s="114">
        <f t="shared" si="39"/>
        <v>0</v>
      </c>
      <c r="M273" s="179"/>
      <c r="N273" s="55"/>
      <c r="O273" s="114">
        <f t="shared" si="40"/>
        <v>0</v>
      </c>
      <c r="P273" s="208"/>
    </row>
    <row r="274" spans="1:16" s="146" customFormat="1" ht="36" hidden="1" x14ac:dyDescent="0.25">
      <c r="A274" s="108">
        <v>7220</v>
      </c>
      <c r="B274" s="57" t="s">
        <v>266</v>
      </c>
      <c r="C274" s="311">
        <f t="shared" si="50"/>
        <v>0</v>
      </c>
      <c r="D274" s="288">
        <f>SUM(D275:D276)</f>
        <v>0</v>
      </c>
      <c r="E274" s="109">
        <f>SUM(E275:E276)</f>
        <v>0</v>
      </c>
      <c r="F274" s="145">
        <f t="shared" si="37"/>
        <v>0</v>
      </c>
      <c r="G274" s="288">
        <f>SUM(G275:G276)</f>
        <v>0</v>
      </c>
      <c r="H274" s="115">
        <f>SUM(H275:H276)</f>
        <v>0</v>
      </c>
      <c r="I274" s="110">
        <f t="shared" si="38"/>
        <v>0</v>
      </c>
      <c r="J274" s="288">
        <f>SUM(J275:J276)</f>
        <v>0</v>
      </c>
      <c r="K274" s="115">
        <f>SUM(K275:K276)</f>
        <v>0</v>
      </c>
      <c r="L274" s="110">
        <f t="shared" si="39"/>
        <v>0</v>
      </c>
      <c r="M274" s="131">
        <f>SUM(M275:M276)</f>
        <v>0</v>
      </c>
      <c r="N274" s="109">
        <f>SUM(N275:N276)</f>
        <v>0</v>
      </c>
      <c r="O274" s="110">
        <f t="shared" si="40"/>
        <v>0</v>
      </c>
      <c r="P274" s="213"/>
    </row>
    <row r="275" spans="1:16" s="146" customFormat="1" ht="36" hidden="1" x14ac:dyDescent="0.25">
      <c r="A275" s="36">
        <v>7221</v>
      </c>
      <c r="B275" s="57" t="s">
        <v>267</v>
      </c>
      <c r="C275" s="311">
        <f t="shared" si="50"/>
        <v>0</v>
      </c>
      <c r="D275" s="237">
        <v>0</v>
      </c>
      <c r="E275" s="60"/>
      <c r="F275" s="145">
        <f t="shared" si="37"/>
        <v>0</v>
      </c>
      <c r="G275" s="237"/>
      <c r="H275" s="238"/>
      <c r="I275" s="110">
        <f t="shared" si="38"/>
        <v>0</v>
      </c>
      <c r="J275" s="237">
        <v>0</v>
      </c>
      <c r="K275" s="238"/>
      <c r="L275" s="110">
        <f t="shared" si="39"/>
        <v>0</v>
      </c>
      <c r="M275" s="121"/>
      <c r="N275" s="60"/>
      <c r="O275" s="110">
        <f t="shared" si="40"/>
        <v>0</v>
      </c>
      <c r="P275" s="213"/>
    </row>
    <row r="276" spans="1:16" s="146" customFormat="1" ht="36" hidden="1" x14ac:dyDescent="0.25">
      <c r="A276" s="36">
        <v>7222</v>
      </c>
      <c r="B276" s="57" t="s">
        <v>268</v>
      </c>
      <c r="C276" s="311">
        <f t="shared" si="50"/>
        <v>0</v>
      </c>
      <c r="D276" s="237">
        <v>0</v>
      </c>
      <c r="E276" s="60"/>
      <c r="F276" s="145">
        <f t="shared" si="37"/>
        <v>0</v>
      </c>
      <c r="G276" s="237"/>
      <c r="H276" s="238"/>
      <c r="I276" s="110">
        <f t="shared" si="38"/>
        <v>0</v>
      </c>
      <c r="J276" s="237">
        <v>0</v>
      </c>
      <c r="K276" s="238"/>
      <c r="L276" s="110">
        <f t="shared" si="39"/>
        <v>0</v>
      </c>
      <c r="M276" s="121"/>
      <c r="N276" s="60"/>
      <c r="O276" s="110">
        <f t="shared" si="40"/>
        <v>0</v>
      </c>
      <c r="P276" s="213"/>
    </row>
    <row r="277" spans="1:16" s="146" customFormat="1" ht="24" hidden="1" x14ac:dyDescent="0.25">
      <c r="A277" s="108">
        <v>7230</v>
      </c>
      <c r="B277" s="57" t="s">
        <v>269</v>
      </c>
      <c r="C277" s="311">
        <f t="shared" si="50"/>
        <v>0</v>
      </c>
      <c r="D277" s="237">
        <v>0</v>
      </c>
      <c r="E277" s="60"/>
      <c r="F277" s="145">
        <f t="shared" si="37"/>
        <v>0</v>
      </c>
      <c r="G277" s="237"/>
      <c r="H277" s="238"/>
      <c r="I277" s="110">
        <f t="shared" si="38"/>
        <v>0</v>
      </c>
      <c r="J277" s="237">
        <v>0</v>
      </c>
      <c r="K277" s="238"/>
      <c r="L277" s="110">
        <f t="shared" si="39"/>
        <v>0</v>
      </c>
      <c r="M277" s="121"/>
      <c r="N277" s="60"/>
      <c r="O277" s="110">
        <f>M277+N277</f>
        <v>0</v>
      </c>
      <c r="P277" s="213"/>
    </row>
    <row r="278" spans="1:16" ht="24" hidden="1" x14ac:dyDescent="0.25">
      <c r="A278" s="108">
        <v>7240</v>
      </c>
      <c r="B278" s="57" t="s">
        <v>270</v>
      </c>
      <c r="C278" s="311">
        <f t="shared" si="50"/>
        <v>0</v>
      </c>
      <c r="D278" s="288">
        <f>SUM(D279:D280)</f>
        <v>0</v>
      </c>
      <c r="E278" s="109">
        <f>SUM(E279:E280)</f>
        <v>0</v>
      </c>
      <c r="F278" s="145">
        <f t="shared" si="37"/>
        <v>0</v>
      </c>
      <c r="G278" s="288">
        <f>SUM(G279:G280)</f>
        <v>0</v>
      </c>
      <c r="H278" s="115">
        <f>SUM(H279:H280)</f>
        <v>0</v>
      </c>
      <c r="I278" s="110">
        <f t="shared" si="38"/>
        <v>0</v>
      </c>
      <c r="J278" s="288">
        <f>SUM(J279:J280)</f>
        <v>0</v>
      </c>
      <c r="K278" s="115">
        <f>SUM(K279:K280)</f>
        <v>0</v>
      </c>
      <c r="L278" s="110">
        <f t="shared" si="39"/>
        <v>0</v>
      </c>
      <c r="M278" s="131">
        <f>SUM(M279:M280)</f>
        <v>0</v>
      </c>
      <c r="N278" s="109">
        <f>SUM(N279:N280)</f>
        <v>0</v>
      </c>
      <c r="O278" s="110">
        <f>SUM(O279:O280)</f>
        <v>0</v>
      </c>
      <c r="P278" s="213"/>
    </row>
    <row r="279" spans="1:16" ht="48" hidden="1" x14ac:dyDescent="0.25">
      <c r="A279" s="36">
        <v>7245</v>
      </c>
      <c r="B279" s="57" t="s">
        <v>271</v>
      </c>
      <c r="C279" s="311">
        <f t="shared" si="50"/>
        <v>0</v>
      </c>
      <c r="D279" s="237">
        <v>0</v>
      </c>
      <c r="E279" s="60"/>
      <c r="F279" s="145">
        <f t="shared" si="37"/>
        <v>0</v>
      </c>
      <c r="G279" s="237"/>
      <c r="H279" s="238"/>
      <c r="I279" s="110">
        <f t="shared" si="38"/>
        <v>0</v>
      </c>
      <c r="J279" s="237">
        <v>0</v>
      </c>
      <c r="K279" s="238"/>
      <c r="L279" s="110">
        <f t="shared" si="39"/>
        <v>0</v>
      </c>
      <c r="M279" s="121"/>
      <c r="N279" s="60"/>
      <c r="O279" s="110">
        <f t="shared" ref="O279:O282" si="57">M279+N279</f>
        <v>0</v>
      </c>
      <c r="P279" s="213"/>
    </row>
    <row r="280" spans="1:16" ht="96" hidden="1" x14ac:dyDescent="0.25">
      <c r="A280" s="36">
        <v>7246</v>
      </c>
      <c r="B280" s="57" t="s">
        <v>272</v>
      </c>
      <c r="C280" s="311">
        <f t="shared" si="50"/>
        <v>0</v>
      </c>
      <c r="D280" s="237">
        <v>0</v>
      </c>
      <c r="E280" s="60"/>
      <c r="F280" s="145">
        <f t="shared" si="37"/>
        <v>0</v>
      </c>
      <c r="G280" s="237"/>
      <c r="H280" s="238"/>
      <c r="I280" s="110">
        <f t="shared" si="38"/>
        <v>0</v>
      </c>
      <c r="J280" s="237">
        <v>0</v>
      </c>
      <c r="K280" s="238"/>
      <c r="L280" s="110">
        <f t="shared" si="39"/>
        <v>0</v>
      </c>
      <c r="M280" s="121"/>
      <c r="N280" s="60"/>
      <c r="O280" s="110">
        <f t="shared" si="57"/>
        <v>0</v>
      </c>
      <c r="P280" s="213"/>
    </row>
    <row r="281" spans="1:16" ht="24" hidden="1" x14ac:dyDescent="0.25">
      <c r="A281" s="108">
        <v>7260</v>
      </c>
      <c r="B281" s="57" t="s">
        <v>273</v>
      </c>
      <c r="C281" s="311">
        <f t="shared" si="50"/>
        <v>0</v>
      </c>
      <c r="D281" s="231">
        <v>0</v>
      </c>
      <c r="E281" s="55"/>
      <c r="F281" s="287">
        <f t="shared" si="37"/>
        <v>0</v>
      </c>
      <c r="G281" s="231"/>
      <c r="H281" s="232"/>
      <c r="I281" s="114">
        <f t="shared" si="38"/>
        <v>0</v>
      </c>
      <c r="J281" s="231">
        <v>0</v>
      </c>
      <c r="K281" s="232"/>
      <c r="L281" s="114">
        <f t="shared" si="39"/>
        <v>0</v>
      </c>
      <c r="M281" s="179"/>
      <c r="N281" s="55"/>
      <c r="O281" s="114">
        <f t="shared" si="57"/>
        <v>0</v>
      </c>
      <c r="P281" s="208"/>
    </row>
    <row r="282" spans="1:16" hidden="1" x14ac:dyDescent="0.25">
      <c r="A282" s="44">
        <v>7700</v>
      </c>
      <c r="B282" s="103" t="s">
        <v>302</v>
      </c>
      <c r="C282" s="293">
        <f t="shared" si="50"/>
        <v>0</v>
      </c>
      <c r="D282" s="319">
        <f>D283</f>
        <v>0</v>
      </c>
      <c r="E282" s="158">
        <f>SUM(E283)</f>
        <v>0</v>
      </c>
      <c r="F282" s="320">
        <f t="shared" si="37"/>
        <v>0</v>
      </c>
      <c r="G282" s="319">
        <f>G283</f>
        <v>0</v>
      </c>
      <c r="H282" s="321">
        <f>SUM(H283)</f>
        <v>0</v>
      </c>
      <c r="I282" s="159">
        <f t="shared" si="38"/>
        <v>0</v>
      </c>
      <c r="J282" s="319">
        <f>J283</f>
        <v>0</v>
      </c>
      <c r="K282" s="321">
        <f>SUM(K283)</f>
        <v>0</v>
      </c>
      <c r="L282" s="159">
        <f t="shared" si="39"/>
        <v>0</v>
      </c>
      <c r="M282" s="173">
        <f>SUM(M283)</f>
        <v>0</v>
      </c>
      <c r="N282" s="158">
        <f>SUM(N283)</f>
        <v>0</v>
      </c>
      <c r="O282" s="159">
        <f t="shared" si="57"/>
        <v>0</v>
      </c>
      <c r="P282" s="294"/>
    </row>
    <row r="283" spans="1:16" hidden="1" x14ac:dyDescent="0.25">
      <c r="A283" s="62">
        <v>7720</v>
      </c>
      <c r="B283" s="63" t="s">
        <v>303</v>
      </c>
      <c r="C283" s="322">
        <f t="shared" si="50"/>
        <v>0</v>
      </c>
      <c r="D283" s="242">
        <v>0</v>
      </c>
      <c r="E283" s="66"/>
      <c r="F283" s="143">
        <f t="shared" si="37"/>
        <v>0</v>
      </c>
      <c r="G283" s="242"/>
      <c r="H283" s="243"/>
      <c r="I283" s="244">
        <f t="shared" si="38"/>
        <v>0</v>
      </c>
      <c r="J283" s="242">
        <v>0</v>
      </c>
      <c r="K283" s="243"/>
      <c r="L283" s="244">
        <f t="shared" si="39"/>
        <v>0</v>
      </c>
      <c r="M283" s="180"/>
      <c r="N283" s="66"/>
      <c r="O283" s="244">
        <f>M283+N283</f>
        <v>0</v>
      </c>
      <c r="P283" s="246"/>
    </row>
    <row r="284" spans="1:16" hidden="1" x14ac:dyDescent="0.25">
      <c r="A284" s="151"/>
      <c r="B284" s="78" t="s">
        <v>274</v>
      </c>
      <c r="C284" s="376">
        <f t="shared" si="50"/>
        <v>0</v>
      </c>
      <c r="D284" s="127">
        <f>SUM(D285:D286)</f>
        <v>0</v>
      </c>
      <c r="E284" s="106">
        <f>SUM(E285:E286)</f>
        <v>0</v>
      </c>
      <c r="F284" s="286">
        <f t="shared" si="37"/>
        <v>0</v>
      </c>
      <c r="G284" s="127">
        <f>SUM(G285:G286)</f>
        <v>0</v>
      </c>
      <c r="H284" s="172">
        <f>SUM(H285:H286)</f>
        <v>0</v>
      </c>
      <c r="I284" s="107">
        <f t="shared" si="38"/>
        <v>0</v>
      </c>
      <c r="J284" s="127">
        <f>SUM(J285:J286)</f>
        <v>0</v>
      </c>
      <c r="K284" s="172">
        <f>SUM(K285:K286)</f>
        <v>0</v>
      </c>
      <c r="L284" s="107">
        <f t="shared" si="39"/>
        <v>0</v>
      </c>
      <c r="M284" s="132">
        <f>SUM(M285:M286)</f>
        <v>0</v>
      </c>
      <c r="N284" s="106">
        <f>SUM(N285:N286)</f>
        <v>0</v>
      </c>
      <c r="O284" s="107">
        <f t="shared" ref="O284:O299" si="58">M284+N284</f>
        <v>0</v>
      </c>
      <c r="P284" s="265"/>
    </row>
    <row r="285" spans="1:16" hidden="1" x14ac:dyDescent="0.25">
      <c r="A285" s="144" t="s">
        <v>275</v>
      </c>
      <c r="B285" s="36" t="s">
        <v>276</v>
      </c>
      <c r="C285" s="311">
        <f t="shared" si="50"/>
        <v>0</v>
      </c>
      <c r="D285" s="237"/>
      <c r="E285" s="60"/>
      <c r="F285" s="145">
        <f t="shared" si="37"/>
        <v>0</v>
      </c>
      <c r="G285" s="237"/>
      <c r="H285" s="238"/>
      <c r="I285" s="110">
        <f t="shared" si="38"/>
        <v>0</v>
      </c>
      <c r="J285" s="237">
        <f>25-25</f>
        <v>0</v>
      </c>
      <c r="K285" s="238"/>
      <c r="L285" s="110">
        <f t="shared" si="39"/>
        <v>0</v>
      </c>
      <c r="M285" s="121"/>
      <c r="N285" s="60"/>
      <c r="O285" s="110">
        <f t="shared" si="58"/>
        <v>0</v>
      </c>
      <c r="P285" s="213"/>
    </row>
    <row r="286" spans="1:16" ht="24" hidden="1" x14ac:dyDescent="0.25">
      <c r="A286" s="144" t="s">
        <v>277</v>
      </c>
      <c r="B286" s="150" t="s">
        <v>278</v>
      </c>
      <c r="C286" s="376">
        <f t="shared" si="50"/>
        <v>0</v>
      </c>
      <c r="D286" s="231"/>
      <c r="E286" s="55"/>
      <c r="F286" s="287">
        <f t="shared" si="37"/>
        <v>0</v>
      </c>
      <c r="G286" s="231"/>
      <c r="H286" s="232"/>
      <c r="I286" s="114">
        <f t="shared" si="38"/>
        <v>0</v>
      </c>
      <c r="J286" s="231"/>
      <c r="K286" s="232"/>
      <c r="L286" s="114">
        <f t="shared" si="39"/>
        <v>0</v>
      </c>
      <c r="M286" s="179"/>
      <c r="N286" s="55"/>
      <c r="O286" s="114">
        <f t="shared" si="58"/>
        <v>0</v>
      </c>
      <c r="P286" s="208"/>
    </row>
    <row r="287" spans="1:16" x14ac:dyDescent="0.25">
      <c r="A287" s="323"/>
      <c r="B287" s="324" t="s">
        <v>279</v>
      </c>
      <c r="C287" s="389">
        <f>SUM(C284,C271,C233,C198,C190,C176,C78,C56)</f>
        <v>462317</v>
      </c>
      <c r="D287" s="326">
        <f>SUM(D284,D271,D233,D198,D190,D176,D78,D56)</f>
        <v>462317</v>
      </c>
      <c r="E287" s="327">
        <f>SUM(E284,E271,E233,E198,E190,E176,E78,E56)</f>
        <v>0</v>
      </c>
      <c r="F287" s="140">
        <f t="shared" si="37"/>
        <v>462317</v>
      </c>
      <c r="G287" s="326">
        <f>SUM(G284,G271,G233,G198,G190,G176,G78,G56)</f>
        <v>0</v>
      </c>
      <c r="H287" s="328">
        <f>SUM(H284,H271,H233,H198,H190,H176,H78,H56)</f>
        <v>0</v>
      </c>
      <c r="I287" s="329">
        <f t="shared" si="38"/>
        <v>0</v>
      </c>
      <c r="J287" s="326">
        <f t="shared" ref="J287" si="59">SUM(J284,J271,J233,J198,J190,J176,J78,J56)</f>
        <v>0</v>
      </c>
      <c r="K287" s="328">
        <f>SUM(K284,K271,K233,K198,K190,K176,K78,K56)</f>
        <v>0</v>
      </c>
      <c r="L287" s="329">
        <f t="shared" si="39"/>
        <v>0</v>
      </c>
      <c r="M287" s="134">
        <f>SUM(M284,M271,M233,M198,M190,M176,M78,M56)</f>
        <v>0</v>
      </c>
      <c r="N287" s="126">
        <f>SUM(N284,N271,N233,N198,N190,N176,N78,N56)</f>
        <v>0</v>
      </c>
      <c r="O287" s="284">
        <f t="shared" si="58"/>
        <v>0</v>
      </c>
      <c r="P287" s="285"/>
    </row>
    <row r="288" spans="1:16" hidden="1" x14ac:dyDescent="0.25">
      <c r="A288" s="349" t="s">
        <v>280</v>
      </c>
      <c r="B288" s="350"/>
      <c r="C288" s="390">
        <f t="shared" ref="C288" si="60">F288+I288+L288+O288</f>
        <v>0</v>
      </c>
      <c r="D288" s="331">
        <f>SUM(D28,D29,D45)-D54</f>
        <v>0</v>
      </c>
      <c r="E288" s="332">
        <f>SUM(E28,E29,E45)-E54</f>
        <v>0</v>
      </c>
      <c r="F288" s="333">
        <f t="shared" si="37"/>
        <v>0</v>
      </c>
      <c r="G288" s="331">
        <f>SUM(G28,G29,G45)-G54</f>
        <v>0</v>
      </c>
      <c r="H288" s="334">
        <f>SUM(H28,H29,H45)-H54</f>
        <v>0</v>
      </c>
      <c r="I288" s="335">
        <f t="shared" si="38"/>
        <v>0</v>
      </c>
      <c r="J288" s="331">
        <f>(J30+J46)-J54</f>
        <v>0</v>
      </c>
      <c r="K288" s="334">
        <f>(K30+K46)-K54</f>
        <v>0</v>
      </c>
      <c r="L288" s="335">
        <f t="shared" si="39"/>
        <v>0</v>
      </c>
      <c r="M288" s="330">
        <f>M48-M54</f>
        <v>0</v>
      </c>
      <c r="N288" s="332">
        <f>N48-N54</f>
        <v>0</v>
      </c>
      <c r="O288" s="335">
        <f t="shared" si="58"/>
        <v>0</v>
      </c>
      <c r="P288" s="336"/>
    </row>
    <row r="289" spans="1:17" s="20" customFormat="1" hidden="1" x14ac:dyDescent="0.25">
      <c r="A289" s="349" t="s">
        <v>281</v>
      </c>
      <c r="B289" s="350"/>
      <c r="C289" s="390">
        <f>SUM(C290,C291)-C298+C299</f>
        <v>0</v>
      </c>
      <c r="D289" s="331">
        <f>SUM(D290,D291)-D298+D299</f>
        <v>0</v>
      </c>
      <c r="E289" s="332">
        <f>SUM(E290,E291)-E298+E299</f>
        <v>0</v>
      </c>
      <c r="F289" s="333">
        <f t="shared" si="37"/>
        <v>0</v>
      </c>
      <c r="G289" s="331">
        <f>SUM(G290,G291)-G298+G299</f>
        <v>0</v>
      </c>
      <c r="H289" s="334">
        <f>SUM(H290,H291)-H298+H299</f>
        <v>0</v>
      </c>
      <c r="I289" s="335">
        <f t="shared" si="38"/>
        <v>0</v>
      </c>
      <c r="J289" s="331">
        <f t="shared" ref="J289" si="61">SUM(J290,J291)-J298+J299</f>
        <v>0</v>
      </c>
      <c r="K289" s="334">
        <f>SUM(K290,K291)-K298+K299</f>
        <v>0</v>
      </c>
      <c r="L289" s="335">
        <f t="shared" si="39"/>
        <v>0</v>
      </c>
      <c r="M289" s="330">
        <f>SUM(M290,M291)-M298+M299</f>
        <v>0</v>
      </c>
      <c r="N289" s="332">
        <f>SUM(N290,N291)-N298+N299</f>
        <v>0</v>
      </c>
      <c r="O289" s="335">
        <f t="shared" si="58"/>
        <v>0</v>
      </c>
      <c r="P289" s="336"/>
    </row>
    <row r="290" spans="1:17" s="20" customFormat="1" hidden="1" x14ac:dyDescent="0.25">
      <c r="A290" s="338" t="s">
        <v>282</v>
      </c>
      <c r="B290" s="338" t="s">
        <v>283</v>
      </c>
      <c r="C290" s="390">
        <f>C25-C284</f>
        <v>0</v>
      </c>
      <c r="D290" s="331">
        <f>D25-D284</f>
        <v>0</v>
      </c>
      <c r="E290" s="332">
        <f>E25-E284</f>
        <v>0</v>
      </c>
      <c r="F290" s="333">
        <f t="shared" si="37"/>
        <v>0</v>
      </c>
      <c r="G290" s="331">
        <f>G25-G284</f>
        <v>0</v>
      </c>
      <c r="H290" s="334">
        <f>H25-H284</f>
        <v>0</v>
      </c>
      <c r="I290" s="335">
        <f t="shared" si="38"/>
        <v>0</v>
      </c>
      <c r="J290" s="331">
        <f t="shared" ref="J290" si="62">J25-J284</f>
        <v>0</v>
      </c>
      <c r="K290" s="334">
        <f>K25-K284</f>
        <v>0</v>
      </c>
      <c r="L290" s="335">
        <f t="shared" si="39"/>
        <v>0</v>
      </c>
      <c r="M290" s="330">
        <f>M25-M284</f>
        <v>0</v>
      </c>
      <c r="N290" s="332">
        <f>N25-N284</f>
        <v>0</v>
      </c>
      <c r="O290" s="335">
        <f t="shared" si="58"/>
        <v>0</v>
      </c>
      <c r="P290" s="336"/>
    </row>
    <row r="291" spans="1:17" s="20" customFormat="1" hidden="1" x14ac:dyDescent="0.25">
      <c r="A291" s="339" t="s">
        <v>284</v>
      </c>
      <c r="B291" s="339" t="s">
        <v>285</v>
      </c>
      <c r="C291" s="390">
        <f>SUM(C292,C294,C296)-SUM(C293,C295,C297)</f>
        <v>0</v>
      </c>
      <c r="D291" s="331">
        <f>SUM(D292,D294,D296)-SUM(D293,D295,D297)</f>
        <v>0</v>
      </c>
      <c r="E291" s="332">
        <f t="shared" ref="E291" si="63">SUM(E292,E294,E296)-SUM(E293,E295,E297)</f>
        <v>0</v>
      </c>
      <c r="F291" s="333">
        <f t="shared" si="37"/>
        <v>0</v>
      </c>
      <c r="G291" s="331">
        <f t="shared" ref="G291:H291" si="64">SUM(G292,G294,G296)-SUM(G293,G295,G297)</f>
        <v>0</v>
      </c>
      <c r="H291" s="334">
        <f t="shared" si="64"/>
        <v>0</v>
      </c>
      <c r="I291" s="335">
        <f t="shared" si="38"/>
        <v>0</v>
      </c>
      <c r="J291" s="331">
        <f t="shared" ref="J291:K291" si="65">SUM(J292,J294,J296)-SUM(J293,J295,J297)</f>
        <v>0</v>
      </c>
      <c r="K291" s="334">
        <f t="shared" si="65"/>
        <v>0</v>
      </c>
      <c r="L291" s="335">
        <f t="shared" si="39"/>
        <v>0</v>
      </c>
      <c r="M291" s="330">
        <f t="shared" ref="M291:N291" si="66">SUM(M292,M294,M296)-SUM(M293,M295,M297)</f>
        <v>0</v>
      </c>
      <c r="N291" s="332">
        <f t="shared" si="66"/>
        <v>0</v>
      </c>
      <c r="O291" s="335">
        <f t="shared" si="58"/>
        <v>0</v>
      </c>
      <c r="P291" s="336"/>
    </row>
    <row r="292" spans="1:17" s="20" customFormat="1" hidden="1" x14ac:dyDescent="0.25">
      <c r="A292" s="151" t="s">
        <v>286</v>
      </c>
      <c r="B292" s="81" t="s">
        <v>287</v>
      </c>
      <c r="C292" s="322">
        <f t="shared" ref="C292:C299" si="67">F292+I292+L292+O292</f>
        <v>0</v>
      </c>
      <c r="D292" s="242"/>
      <c r="E292" s="66"/>
      <c r="F292" s="143">
        <f t="shared" si="37"/>
        <v>0</v>
      </c>
      <c r="G292" s="242"/>
      <c r="H292" s="243"/>
      <c r="I292" s="244">
        <f t="shared" si="38"/>
        <v>0</v>
      </c>
      <c r="J292" s="242"/>
      <c r="K292" s="243"/>
      <c r="L292" s="244">
        <f t="shared" si="39"/>
        <v>0</v>
      </c>
      <c r="M292" s="180"/>
      <c r="N292" s="66"/>
      <c r="O292" s="244">
        <f t="shared" si="58"/>
        <v>0</v>
      </c>
      <c r="P292" s="246"/>
    </row>
    <row r="293" spans="1:17" ht="24" hidden="1" x14ac:dyDescent="0.25">
      <c r="A293" s="144" t="s">
        <v>288</v>
      </c>
      <c r="B293" s="35" t="s">
        <v>289</v>
      </c>
      <c r="C293" s="311">
        <f t="shared" si="67"/>
        <v>0</v>
      </c>
      <c r="D293" s="237"/>
      <c r="E293" s="60"/>
      <c r="F293" s="145">
        <f t="shared" si="37"/>
        <v>0</v>
      </c>
      <c r="G293" s="237"/>
      <c r="H293" s="238"/>
      <c r="I293" s="110">
        <f t="shared" si="38"/>
        <v>0</v>
      </c>
      <c r="J293" s="237"/>
      <c r="K293" s="238"/>
      <c r="L293" s="110">
        <f t="shared" si="39"/>
        <v>0</v>
      </c>
      <c r="M293" s="121"/>
      <c r="N293" s="60"/>
      <c r="O293" s="110">
        <f t="shared" si="58"/>
        <v>0</v>
      </c>
      <c r="P293" s="213"/>
    </row>
    <row r="294" spans="1:17" hidden="1" x14ac:dyDescent="0.25">
      <c r="A294" s="144" t="s">
        <v>290</v>
      </c>
      <c r="B294" s="35" t="s">
        <v>291</v>
      </c>
      <c r="C294" s="311">
        <f t="shared" si="67"/>
        <v>0</v>
      </c>
      <c r="D294" s="237"/>
      <c r="E294" s="60"/>
      <c r="F294" s="145">
        <f t="shared" si="37"/>
        <v>0</v>
      </c>
      <c r="G294" s="237"/>
      <c r="H294" s="238"/>
      <c r="I294" s="110">
        <f t="shared" si="38"/>
        <v>0</v>
      </c>
      <c r="J294" s="237"/>
      <c r="K294" s="238"/>
      <c r="L294" s="110">
        <f t="shared" si="39"/>
        <v>0</v>
      </c>
      <c r="M294" s="121"/>
      <c r="N294" s="60"/>
      <c r="O294" s="110">
        <f t="shared" si="58"/>
        <v>0</v>
      </c>
      <c r="P294" s="213"/>
    </row>
    <row r="295" spans="1:17" ht="24" hidden="1" x14ac:dyDescent="0.25">
      <c r="A295" s="144" t="s">
        <v>292</v>
      </c>
      <c r="B295" s="35" t="s">
        <v>293</v>
      </c>
      <c r="C295" s="311">
        <f t="shared" si="67"/>
        <v>0</v>
      </c>
      <c r="D295" s="237"/>
      <c r="E295" s="60"/>
      <c r="F295" s="145">
        <f t="shared" si="37"/>
        <v>0</v>
      </c>
      <c r="G295" s="237"/>
      <c r="H295" s="238"/>
      <c r="I295" s="110">
        <f t="shared" si="38"/>
        <v>0</v>
      </c>
      <c r="J295" s="237"/>
      <c r="K295" s="238"/>
      <c r="L295" s="110">
        <f t="shared" si="39"/>
        <v>0</v>
      </c>
      <c r="M295" s="121"/>
      <c r="N295" s="60"/>
      <c r="O295" s="110">
        <f t="shared" si="58"/>
        <v>0</v>
      </c>
      <c r="P295" s="213"/>
    </row>
    <row r="296" spans="1:17" hidden="1" x14ac:dyDescent="0.25">
      <c r="A296" s="144" t="s">
        <v>294</v>
      </c>
      <c r="B296" s="35" t="s">
        <v>295</v>
      </c>
      <c r="C296" s="311">
        <f t="shared" si="67"/>
        <v>0</v>
      </c>
      <c r="D296" s="237"/>
      <c r="E296" s="60"/>
      <c r="F296" s="145">
        <f t="shared" si="37"/>
        <v>0</v>
      </c>
      <c r="G296" s="237"/>
      <c r="H296" s="238"/>
      <c r="I296" s="110">
        <f t="shared" si="38"/>
        <v>0</v>
      </c>
      <c r="J296" s="237"/>
      <c r="K296" s="238"/>
      <c r="L296" s="110">
        <f t="shared" si="39"/>
        <v>0</v>
      </c>
      <c r="M296" s="121"/>
      <c r="N296" s="60"/>
      <c r="O296" s="110">
        <f t="shared" si="58"/>
        <v>0</v>
      </c>
      <c r="P296" s="213"/>
    </row>
    <row r="297" spans="1:17" ht="24" hidden="1" x14ac:dyDescent="0.25">
      <c r="A297" s="152" t="s">
        <v>296</v>
      </c>
      <c r="B297" s="153" t="s">
        <v>297</v>
      </c>
      <c r="C297" s="386">
        <f t="shared" si="67"/>
        <v>0</v>
      </c>
      <c r="D297" s="302"/>
      <c r="E297" s="123"/>
      <c r="F297" s="139">
        <f t="shared" si="37"/>
        <v>0</v>
      </c>
      <c r="G297" s="302"/>
      <c r="H297" s="303"/>
      <c r="I297" s="300">
        <f t="shared" si="38"/>
        <v>0</v>
      </c>
      <c r="J297" s="302"/>
      <c r="K297" s="303"/>
      <c r="L297" s="300">
        <f t="shared" si="39"/>
        <v>0</v>
      </c>
      <c r="M297" s="124"/>
      <c r="N297" s="123"/>
      <c r="O297" s="300">
        <f t="shared" si="58"/>
        <v>0</v>
      </c>
      <c r="P297" s="301"/>
    </row>
    <row r="298" spans="1:17" hidden="1" x14ac:dyDescent="0.25">
      <c r="A298" s="339" t="s">
        <v>298</v>
      </c>
      <c r="B298" s="339" t="s">
        <v>299</v>
      </c>
      <c r="C298" s="390">
        <f t="shared" si="67"/>
        <v>0</v>
      </c>
      <c r="D298" s="341"/>
      <c r="E298" s="342"/>
      <c r="F298" s="333">
        <f t="shared" si="37"/>
        <v>0</v>
      </c>
      <c r="G298" s="341"/>
      <c r="H298" s="343"/>
      <c r="I298" s="335">
        <f t="shared" si="38"/>
        <v>0</v>
      </c>
      <c r="J298" s="341"/>
      <c r="K298" s="343"/>
      <c r="L298" s="335">
        <f t="shared" si="39"/>
        <v>0</v>
      </c>
      <c r="M298" s="344"/>
      <c r="N298" s="342"/>
      <c r="O298" s="335">
        <f t="shared" si="58"/>
        <v>0</v>
      </c>
      <c r="P298" s="336"/>
    </row>
    <row r="299" spans="1:17" s="20" customFormat="1" ht="48" hidden="1" x14ac:dyDescent="0.25">
      <c r="A299" s="339" t="s">
        <v>300</v>
      </c>
      <c r="B299" s="154" t="s">
        <v>301</v>
      </c>
      <c r="C299" s="391">
        <f t="shared" si="67"/>
        <v>0</v>
      </c>
      <c r="D299" s="345"/>
      <c r="E299" s="346"/>
      <c r="F299" s="162">
        <f t="shared" si="37"/>
        <v>0</v>
      </c>
      <c r="G299" s="341"/>
      <c r="H299" s="343"/>
      <c r="I299" s="335">
        <f t="shared" si="38"/>
        <v>0</v>
      </c>
      <c r="J299" s="341"/>
      <c r="K299" s="343"/>
      <c r="L299" s="335">
        <f t="shared" si="39"/>
        <v>0</v>
      </c>
      <c r="M299" s="344"/>
      <c r="N299" s="342"/>
      <c r="O299" s="335">
        <f t="shared" si="58"/>
        <v>0</v>
      </c>
      <c r="P299" s="336"/>
    </row>
    <row r="300" spans="1:17" s="20" customFormat="1" x14ac:dyDescent="0.25">
      <c r="A300" s="347" t="s">
        <v>306</v>
      </c>
      <c r="B300" s="156"/>
      <c r="C300" s="156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348"/>
      <c r="Q300" s="18"/>
    </row>
    <row r="301" spans="1:17" ht="12.75" thickBot="1" x14ac:dyDescent="0.3">
      <c r="A301" s="352"/>
      <c r="B301" s="353"/>
      <c r="C301" s="353"/>
      <c r="D301" s="353"/>
      <c r="E301" s="353"/>
      <c r="F301" s="353"/>
      <c r="G301" s="353"/>
      <c r="H301" s="353"/>
      <c r="I301" s="353"/>
      <c r="J301" s="353"/>
      <c r="K301" s="353"/>
      <c r="L301" s="353"/>
      <c r="M301" s="353"/>
      <c r="N301" s="353"/>
      <c r="O301" s="353"/>
      <c r="P301" s="354"/>
      <c r="Q301" s="369"/>
    </row>
    <row r="302" spans="1:1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</sheetData>
  <sheetProtection algorithmName="SHA-512" hashValue="AGzLxn6Zmcohr43d4mpG87OVnH/Yzxxvt7qP4yVP7vtXAk5qvZj+E6bAQXYyL74cyfUg9EIWcXCAODT/D/ri4w==" saltValue="zfvJ+dFzBZUDEkU7a1DX5A==" spinCount="100000" sheet="1" objects="1" scenarios="1" formatCells="0" formatColumns="0" formatRows="0"/>
  <autoFilter ref="A22:O300">
    <filterColumn colId="2">
      <filters blank="1">
        <filter val="1 236"/>
        <filter val="1 266"/>
        <filter val="1 322"/>
        <filter val="2 261"/>
        <filter val="20 500"/>
        <filter val="287"/>
        <filter val="3 114"/>
        <filter val="3 270"/>
        <filter val="3 557"/>
        <filter val="3 896"/>
        <filter val="30"/>
        <filter val="427 667"/>
        <filter val="448 167"/>
        <filter val="453 542"/>
        <filter val="454 864"/>
        <filter val="458 421"/>
        <filter val="462 317"/>
        <filter val="56"/>
      </filters>
    </filterColumn>
  </autoFilter>
  <mergeCells count="31">
    <mergeCell ref="J20:J21"/>
    <mergeCell ref="K20:K21"/>
    <mergeCell ref="L20:L21"/>
    <mergeCell ref="C17:P17"/>
    <mergeCell ref="C18:P18"/>
    <mergeCell ref="A19:A21"/>
    <mergeCell ref="B19:B21"/>
    <mergeCell ref="C19:O19"/>
    <mergeCell ref="P19:P21"/>
    <mergeCell ref="C20:C21"/>
    <mergeCell ref="D20:D21"/>
    <mergeCell ref="E20:E21"/>
    <mergeCell ref="F20:F21"/>
    <mergeCell ref="M20:M21"/>
    <mergeCell ref="N20:N21"/>
    <mergeCell ref="O20:O21"/>
    <mergeCell ref="G20:G21"/>
    <mergeCell ref="H20:H21"/>
    <mergeCell ref="I20:I21"/>
    <mergeCell ref="C16:P16"/>
    <mergeCell ref="A3:P3"/>
    <mergeCell ref="A4:P4"/>
    <mergeCell ref="C6:P6"/>
    <mergeCell ref="C7:P7"/>
    <mergeCell ref="C8:P8"/>
    <mergeCell ref="C9:P9"/>
    <mergeCell ref="C10:P10"/>
    <mergeCell ref="C11:P11"/>
    <mergeCell ref="C13:P13"/>
    <mergeCell ref="C14:P14"/>
    <mergeCell ref="C15:P15"/>
  </mergeCells>
  <pageMargins left="0.98425196850393704" right="0.39370078740157483" top="0.39370078740157483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>&amp;R&amp;"Times New Roman,Regular"&amp;9   93.pielikums Jūrmalas pilsētas domes 
2016.gada 10.marta saistošajiem noteikumiem Nr.6
(protokols Nr.3, 5.punkts)</firstHeader>
    <firstFooter>&amp;L&amp;9&amp;D; &amp;T&amp;R&amp;9&amp;P (&amp;N)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Q321"/>
  <sheetViews>
    <sheetView view="pageLayout" zoomScaleNormal="90" workbookViewId="0">
      <selection activeCell="S7" sqref="S7"/>
    </sheetView>
  </sheetViews>
  <sheetFormatPr defaultRowHeight="12" outlineLevelCol="1" x14ac:dyDescent="0.25"/>
  <cols>
    <col min="1" max="1" width="10.85546875" style="6" customWidth="1"/>
    <col min="2" max="2" width="28" style="6" customWidth="1"/>
    <col min="3" max="3" width="8.7109375" style="6" customWidth="1"/>
    <col min="4" max="5" width="8.7109375" style="6" hidden="1" customWidth="1" outlineLevel="1"/>
    <col min="6" max="6" width="8.7109375" style="6" customWidth="1" collapsed="1"/>
    <col min="7" max="7" width="12.28515625" style="6" hidden="1" customWidth="1" outlineLevel="1"/>
    <col min="8" max="8" width="10" style="6" hidden="1" customWidth="1" outlineLevel="1"/>
    <col min="9" max="9" width="8.7109375" style="6" customWidth="1" collapsed="1"/>
    <col min="10" max="10" width="8.7109375" style="6" hidden="1" customWidth="1" outlineLevel="1"/>
    <col min="11" max="11" width="7.7109375" style="6" hidden="1" customWidth="1" outlineLevel="1"/>
    <col min="12" max="12" width="7.42578125" style="6" customWidth="1" collapsed="1"/>
    <col min="13" max="14" width="8.7109375" style="6" hidden="1" customWidth="1" outlineLevel="1"/>
    <col min="15" max="15" width="7.5703125" style="6" customWidth="1" collapsed="1"/>
    <col min="16" max="16" width="36.7109375" style="1" hidden="1" customWidth="1" outlineLevel="1"/>
    <col min="17" max="17" width="9.140625" style="1" collapsed="1"/>
    <col min="18" max="16384" width="9.140625" style="1"/>
  </cols>
  <sheetData>
    <row r="1" spans="1:17" x14ac:dyDescent="0.25"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368"/>
      <c r="N1" s="368"/>
      <c r="O1" s="184" t="s">
        <v>359</v>
      </c>
    </row>
    <row r="2" spans="1:17" x14ac:dyDescent="0.2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7" x14ac:dyDescent="0.25">
      <c r="A3" s="738"/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40"/>
      <c r="Q3" s="369"/>
    </row>
    <row r="4" spans="1:17" ht="15.75" x14ac:dyDescent="0.25">
      <c r="A4" s="741" t="s">
        <v>304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3"/>
      <c r="Q4" s="369"/>
    </row>
    <row r="5" spans="1:17" x14ac:dyDescent="0.25">
      <c r="A5" s="2"/>
      <c r="B5" s="3"/>
      <c r="C5" s="18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87"/>
      <c r="P5" s="188"/>
      <c r="Q5" s="369"/>
    </row>
    <row r="6" spans="1:17" ht="12.75" x14ac:dyDescent="0.25">
      <c r="A6" s="4" t="s">
        <v>0</v>
      </c>
      <c r="B6" s="5"/>
      <c r="C6" s="744" t="s">
        <v>333</v>
      </c>
      <c r="D6" s="744"/>
      <c r="E6" s="744"/>
      <c r="F6" s="744"/>
      <c r="G6" s="744"/>
      <c r="H6" s="744"/>
      <c r="I6" s="744"/>
      <c r="J6" s="744"/>
      <c r="K6" s="744"/>
      <c r="L6" s="744"/>
      <c r="M6" s="744"/>
      <c r="N6" s="744"/>
      <c r="O6" s="744"/>
      <c r="P6" s="745"/>
      <c r="Q6" s="369"/>
    </row>
    <row r="7" spans="1:17" ht="12.75" x14ac:dyDescent="0.25">
      <c r="A7" s="4" t="s">
        <v>1</v>
      </c>
      <c r="B7" s="5"/>
      <c r="C7" s="744" t="s">
        <v>334</v>
      </c>
      <c r="D7" s="744"/>
      <c r="E7" s="744"/>
      <c r="F7" s="744"/>
      <c r="G7" s="744"/>
      <c r="H7" s="744"/>
      <c r="I7" s="744"/>
      <c r="J7" s="744"/>
      <c r="K7" s="744"/>
      <c r="L7" s="744"/>
      <c r="M7" s="744"/>
      <c r="N7" s="744"/>
      <c r="O7" s="744"/>
      <c r="P7" s="745"/>
      <c r="Q7" s="369"/>
    </row>
    <row r="8" spans="1:17" x14ac:dyDescent="0.25">
      <c r="A8" s="2" t="s">
        <v>2</v>
      </c>
      <c r="B8" s="3"/>
      <c r="C8" s="736" t="s">
        <v>335</v>
      </c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7"/>
      <c r="Q8" s="369"/>
    </row>
    <row r="9" spans="1:17" x14ac:dyDescent="0.25">
      <c r="A9" s="2" t="s">
        <v>3</v>
      </c>
      <c r="B9" s="3"/>
      <c r="C9" s="736" t="s">
        <v>360</v>
      </c>
      <c r="D9" s="736"/>
      <c r="E9" s="736"/>
      <c r="F9" s="736"/>
      <c r="G9" s="736"/>
      <c r="H9" s="736"/>
      <c r="I9" s="736"/>
      <c r="J9" s="736"/>
      <c r="K9" s="736"/>
      <c r="L9" s="736"/>
      <c r="M9" s="736"/>
      <c r="N9" s="736"/>
      <c r="O9" s="736"/>
      <c r="P9" s="737"/>
      <c r="Q9" s="369"/>
    </row>
    <row r="10" spans="1:17" ht="24" customHeight="1" x14ac:dyDescent="0.25">
      <c r="A10" s="2" t="s">
        <v>4</v>
      </c>
      <c r="B10" s="3"/>
      <c r="C10" s="744" t="s">
        <v>361</v>
      </c>
      <c r="D10" s="744"/>
      <c r="E10" s="744"/>
      <c r="F10" s="744"/>
      <c r="G10" s="744"/>
      <c r="H10" s="744"/>
      <c r="I10" s="744"/>
      <c r="J10" s="744"/>
      <c r="K10" s="744"/>
      <c r="L10" s="744"/>
      <c r="M10" s="744"/>
      <c r="N10" s="744"/>
      <c r="O10" s="744"/>
      <c r="P10" s="745"/>
      <c r="Q10" s="369"/>
    </row>
    <row r="11" spans="1:17" x14ac:dyDescent="0.25">
      <c r="A11" s="2" t="s">
        <v>307</v>
      </c>
      <c r="B11" s="3"/>
      <c r="C11" s="744"/>
      <c r="D11" s="744"/>
      <c r="E11" s="744"/>
      <c r="F11" s="744"/>
      <c r="G11" s="744"/>
      <c r="H11" s="744"/>
      <c r="I11" s="744"/>
      <c r="J11" s="744"/>
      <c r="K11" s="744"/>
      <c r="L11" s="744"/>
      <c r="M11" s="744"/>
      <c r="N11" s="744"/>
      <c r="O11" s="744"/>
      <c r="P11" s="745"/>
      <c r="Q11" s="369"/>
    </row>
    <row r="12" spans="1:17" x14ac:dyDescent="0.25">
      <c r="A12" s="7" t="s">
        <v>5</v>
      </c>
      <c r="B12" s="3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351"/>
      <c r="Q12" s="369"/>
    </row>
    <row r="13" spans="1:17" x14ac:dyDescent="0.25">
      <c r="A13" s="2"/>
      <c r="B13" s="3" t="s">
        <v>6</v>
      </c>
      <c r="C13" s="736" t="s">
        <v>362</v>
      </c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7"/>
      <c r="Q13" s="369"/>
    </row>
    <row r="14" spans="1:17" x14ac:dyDescent="0.25">
      <c r="A14" s="2"/>
      <c r="B14" s="3" t="s">
        <v>7</v>
      </c>
      <c r="C14" s="736"/>
      <c r="D14" s="736"/>
      <c r="E14" s="736"/>
      <c r="F14" s="736"/>
      <c r="G14" s="736"/>
      <c r="H14" s="736"/>
      <c r="I14" s="736"/>
      <c r="J14" s="736"/>
      <c r="K14" s="736"/>
      <c r="L14" s="736"/>
      <c r="M14" s="736"/>
      <c r="N14" s="736"/>
      <c r="O14" s="736"/>
      <c r="P14" s="737"/>
      <c r="Q14" s="369"/>
    </row>
    <row r="15" spans="1:17" x14ac:dyDescent="0.25">
      <c r="A15" s="2"/>
      <c r="B15" s="3" t="s">
        <v>8</v>
      </c>
      <c r="C15" s="736"/>
      <c r="D15" s="736"/>
      <c r="E15" s="736"/>
      <c r="F15" s="736"/>
      <c r="G15" s="736"/>
      <c r="H15" s="736"/>
      <c r="I15" s="736"/>
      <c r="J15" s="736"/>
      <c r="K15" s="736"/>
      <c r="L15" s="736"/>
      <c r="M15" s="736"/>
      <c r="N15" s="736"/>
      <c r="O15" s="736"/>
      <c r="P15" s="737"/>
      <c r="Q15" s="369"/>
    </row>
    <row r="16" spans="1:17" x14ac:dyDescent="0.25">
      <c r="A16" s="2"/>
      <c r="B16" s="3" t="s">
        <v>9</v>
      </c>
      <c r="C16" s="736"/>
      <c r="D16" s="736"/>
      <c r="E16" s="736"/>
      <c r="F16" s="736"/>
      <c r="G16" s="736"/>
      <c r="H16" s="736"/>
      <c r="I16" s="736"/>
      <c r="J16" s="736"/>
      <c r="K16" s="736"/>
      <c r="L16" s="736"/>
      <c r="M16" s="736"/>
      <c r="N16" s="736"/>
      <c r="O16" s="736"/>
      <c r="P16" s="737"/>
      <c r="Q16" s="369"/>
    </row>
    <row r="17" spans="1:17" x14ac:dyDescent="0.25">
      <c r="A17" s="2"/>
      <c r="B17" s="3" t="s">
        <v>10</v>
      </c>
      <c r="C17" s="736"/>
      <c r="D17" s="736"/>
      <c r="E17" s="736"/>
      <c r="F17" s="736"/>
      <c r="G17" s="736"/>
      <c r="H17" s="736"/>
      <c r="I17" s="736"/>
      <c r="J17" s="736"/>
      <c r="K17" s="736"/>
      <c r="L17" s="736"/>
      <c r="M17" s="736"/>
      <c r="N17" s="736"/>
      <c r="O17" s="736"/>
      <c r="P17" s="737"/>
      <c r="Q17" s="369"/>
    </row>
    <row r="18" spans="1:17" x14ac:dyDescent="0.25">
      <c r="A18" s="8"/>
      <c r="B18" s="9"/>
      <c r="C18" s="746"/>
      <c r="D18" s="746"/>
      <c r="E18" s="746"/>
      <c r="F18" s="746"/>
      <c r="G18" s="746"/>
      <c r="H18" s="746"/>
      <c r="I18" s="746"/>
      <c r="J18" s="746"/>
      <c r="K18" s="746"/>
      <c r="L18" s="746"/>
      <c r="M18" s="746"/>
      <c r="N18" s="746"/>
      <c r="O18" s="746"/>
      <c r="P18" s="747"/>
      <c r="Q18" s="369"/>
    </row>
    <row r="19" spans="1:17" s="10" customFormat="1" x14ac:dyDescent="0.25">
      <c r="A19" s="748" t="s">
        <v>11</v>
      </c>
      <c r="B19" s="751" t="s">
        <v>12</v>
      </c>
      <c r="C19" s="754" t="s">
        <v>305</v>
      </c>
      <c r="D19" s="755"/>
      <c r="E19" s="755"/>
      <c r="F19" s="755"/>
      <c r="G19" s="755"/>
      <c r="H19" s="755"/>
      <c r="I19" s="755"/>
      <c r="J19" s="755"/>
      <c r="K19" s="755"/>
      <c r="L19" s="755"/>
      <c r="M19" s="755"/>
      <c r="N19" s="755"/>
      <c r="O19" s="756"/>
      <c r="P19" s="751" t="s">
        <v>309</v>
      </c>
    </row>
    <row r="20" spans="1:17" s="10" customFormat="1" x14ac:dyDescent="0.25">
      <c r="A20" s="749"/>
      <c r="B20" s="752"/>
      <c r="C20" s="757" t="s">
        <v>13</v>
      </c>
      <c r="D20" s="759" t="s">
        <v>310</v>
      </c>
      <c r="E20" s="761" t="s">
        <v>311</v>
      </c>
      <c r="F20" s="763" t="s">
        <v>14</v>
      </c>
      <c r="G20" s="759" t="s">
        <v>312</v>
      </c>
      <c r="H20" s="761" t="s">
        <v>313</v>
      </c>
      <c r="I20" s="763" t="s">
        <v>15</v>
      </c>
      <c r="J20" s="759" t="s">
        <v>314</v>
      </c>
      <c r="K20" s="761" t="s">
        <v>315</v>
      </c>
      <c r="L20" s="763" t="s">
        <v>16</v>
      </c>
      <c r="M20" s="759" t="s">
        <v>316</v>
      </c>
      <c r="N20" s="761" t="s">
        <v>317</v>
      </c>
      <c r="O20" s="763" t="s">
        <v>17</v>
      </c>
      <c r="P20" s="752"/>
    </row>
    <row r="21" spans="1:17" s="11" customFormat="1" ht="70.5" customHeight="1" thickBot="1" x14ac:dyDescent="0.3">
      <c r="A21" s="750"/>
      <c r="B21" s="753"/>
      <c r="C21" s="758"/>
      <c r="D21" s="760"/>
      <c r="E21" s="762"/>
      <c r="F21" s="764"/>
      <c r="G21" s="760"/>
      <c r="H21" s="762"/>
      <c r="I21" s="764"/>
      <c r="J21" s="760"/>
      <c r="K21" s="762"/>
      <c r="L21" s="764"/>
      <c r="M21" s="760"/>
      <c r="N21" s="762"/>
      <c r="O21" s="764"/>
      <c r="P21" s="753"/>
    </row>
    <row r="22" spans="1:17" s="11" customFormat="1" ht="9" thickTop="1" x14ac:dyDescent="0.25">
      <c r="A22" s="12" t="s">
        <v>18</v>
      </c>
      <c r="B22" s="12">
        <v>2</v>
      </c>
      <c r="C22" s="12">
        <v>3</v>
      </c>
      <c r="D22" s="190">
        <v>4</v>
      </c>
      <c r="E22" s="14">
        <v>5</v>
      </c>
      <c r="F22" s="191">
        <v>6</v>
      </c>
      <c r="G22" s="190">
        <v>7</v>
      </c>
      <c r="H22" s="192">
        <v>8</v>
      </c>
      <c r="I22" s="15">
        <v>9</v>
      </c>
      <c r="J22" s="190">
        <v>10</v>
      </c>
      <c r="K22" s="165">
        <v>11</v>
      </c>
      <c r="L22" s="15">
        <v>12</v>
      </c>
      <c r="M22" s="165">
        <v>13</v>
      </c>
      <c r="N22" s="14">
        <v>14</v>
      </c>
      <c r="O22" s="15">
        <v>15</v>
      </c>
      <c r="P22" s="15">
        <v>16</v>
      </c>
    </row>
    <row r="23" spans="1:17" s="20" customFormat="1" x14ac:dyDescent="0.25">
      <c r="A23" s="16"/>
      <c r="B23" s="17" t="s">
        <v>19</v>
      </c>
      <c r="C23" s="95"/>
      <c r="D23" s="355"/>
      <c r="E23" s="19"/>
      <c r="F23" s="193"/>
      <c r="G23" s="355"/>
      <c r="H23" s="360"/>
      <c r="I23" s="194"/>
      <c r="J23" s="355"/>
      <c r="K23" s="174"/>
      <c r="L23" s="194"/>
      <c r="M23" s="174"/>
      <c r="N23" s="19"/>
      <c r="O23" s="194"/>
      <c r="P23" s="195"/>
    </row>
    <row r="24" spans="1:17" s="20" customFormat="1" ht="12.75" thickBot="1" x14ac:dyDescent="0.3">
      <c r="A24" s="21"/>
      <c r="B24" s="22" t="s">
        <v>20</v>
      </c>
      <c r="C24" s="370">
        <f>F24+I24+L24+O24</f>
        <v>126075</v>
      </c>
      <c r="D24" s="196">
        <f>SUM(D25,D28,D29,D45,D46)</f>
        <v>126074</v>
      </c>
      <c r="E24" s="24">
        <f>SUM(E25,E28,E29,E45,E46)</f>
        <v>1</v>
      </c>
      <c r="F24" s="197">
        <f t="shared" ref="F24:F29" si="0">D24+E24</f>
        <v>126075</v>
      </c>
      <c r="G24" s="196">
        <f>SUM(G25,G28,G46)</f>
        <v>0</v>
      </c>
      <c r="H24" s="198">
        <f>SUM(H25,H28,H46)</f>
        <v>0</v>
      </c>
      <c r="I24" s="25">
        <f>G24+H24</f>
        <v>0</v>
      </c>
      <c r="J24" s="196">
        <f>SUM(J25,J30,J46)</f>
        <v>0</v>
      </c>
      <c r="K24" s="198">
        <f>SUM(K25,K30,K46)</f>
        <v>0</v>
      </c>
      <c r="L24" s="25">
        <f>J24+K24</f>
        <v>0</v>
      </c>
      <c r="M24" s="166">
        <f>SUM(M25,M48)</f>
        <v>0</v>
      </c>
      <c r="N24" s="24">
        <f>SUM(N25,N48)</f>
        <v>0</v>
      </c>
      <c r="O24" s="25">
        <f>M24+N24</f>
        <v>0</v>
      </c>
      <c r="P24" s="199"/>
    </row>
    <row r="25" spans="1:17" ht="12.75" hidden="1" thickTop="1" x14ac:dyDescent="0.25">
      <c r="A25" s="26"/>
      <c r="B25" s="27" t="s">
        <v>21</v>
      </c>
      <c r="C25" s="371">
        <f>F25+I25+L25+O25</f>
        <v>0</v>
      </c>
      <c r="D25" s="200">
        <f>SUM(D26:D27)</f>
        <v>0</v>
      </c>
      <c r="E25" s="29">
        <f>SUM(E26:E27)</f>
        <v>0</v>
      </c>
      <c r="F25" s="201">
        <f t="shared" si="0"/>
        <v>0</v>
      </c>
      <c r="G25" s="200">
        <f>SUM(G26:G27)</f>
        <v>0</v>
      </c>
      <c r="H25" s="202">
        <f>SUM(H26:H27)</f>
        <v>0</v>
      </c>
      <c r="I25" s="30">
        <f>G25+H25</f>
        <v>0</v>
      </c>
      <c r="J25" s="200">
        <f>SUM(J26:J27)</f>
        <v>0</v>
      </c>
      <c r="K25" s="202">
        <f>SUM(K26:K27)</f>
        <v>0</v>
      </c>
      <c r="L25" s="30">
        <f>J25+K25</f>
        <v>0</v>
      </c>
      <c r="M25" s="167">
        <f>SUM(M26:M27)</f>
        <v>0</v>
      </c>
      <c r="N25" s="29">
        <f>SUM(N26:N27)</f>
        <v>0</v>
      </c>
      <c r="O25" s="30">
        <f>M25+N25</f>
        <v>0</v>
      </c>
      <c r="P25" s="203"/>
    </row>
    <row r="26" spans="1:17" ht="12.75" hidden="1" thickTop="1" x14ac:dyDescent="0.25">
      <c r="A26" s="31"/>
      <c r="B26" s="32" t="s">
        <v>22</v>
      </c>
      <c r="C26" s="372">
        <f>F26+I26+L26+O26</f>
        <v>0</v>
      </c>
      <c r="D26" s="204"/>
      <c r="E26" s="34"/>
      <c r="F26" s="205">
        <f t="shared" si="0"/>
        <v>0</v>
      </c>
      <c r="G26" s="204"/>
      <c r="H26" s="206"/>
      <c r="I26" s="207">
        <f>G26+H26</f>
        <v>0</v>
      </c>
      <c r="J26" s="204"/>
      <c r="K26" s="206"/>
      <c r="L26" s="207">
        <f>J26+K26</f>
        <v>0</v>
      </c>
      <c r="M26" s="175"/>
      <c r="N26" s="34"/>
      <c r="O26" s="207">
        <f>M26+N26</f>
        <v>0</v>
      </c>
      <c r="P26" s="208"/>
    </row>
    <row r="27" spans="1:17" ht="12.75" hidden="1" thickTop="1" x14ac:dyDescent="0.25">
      <c r="A27" s="35"/>
      <c r="B27" s="36" t="s">
        <v>23</v>
      </c>
      <c r="C27" s="373">
        <f>F27+I27+L27+O27</f>
        <v>0</v>
      </c>
      <c r="D27" s="209"/>
      <c r="E27" s="38"/>
      <c r="F27" s="210">
        <f t="shared" si="0"/>
        <v>0</v>
      </c>
      <c r="G27" s="209"/>
      <c r="H27" s="211"/>
      <c r="I27" s="212">
        <f>G27+H27</f>
        <v>0</v>
      </c>
      <c r="J27" s="209">
        <f>11641-11641</f>
        <v>0</v>
      </c>
      <c r="K27" s="211"/>
      <c r="L27" s="212">
        <f>J27+K27</f>
        <v>0</v>
      </c>
      <c r="M27" s="176"/>
      <c r="N27" s="38"/>
      <c r="O27" s="212">
        <f>M27+N27</f>
        <v>0</v>
      </c>
      <c r="P27" s="213"/>
    </row>
    <row r="28" spans="1:17" s="20" customFormat="1" ht="25.5" thickTop="1" thickBot="1" x14ac:dyDescent="0.3">
      <c r="A28" s="39">
        <v>19300</v>
      </c>
      <c r="B28" s="39" t="s">
        <v>24</v>
      </c>
      <c r="C28" s="374">
        <f>SUM(F28,I28)</f>
        <v>126075</v>
      </c>
      <c r="D28" s="214">
        <f>D54</f>
        <v>126074</v>
      </c>
      <c r="E28" s="41">
        <v>1</v>
      </c>
      <c r="F28" s="215">
        <f t="shared" si="0"/>
        <v>126075</v>
      </c>
      <c r="G28" s="214"/>
      <c r="H28" s="216"/>
      <c r="I28" s="217">
        <f>G28+H28</f>
        <v>0</v>
      </c>
      <c r="J28" s="218" t="s">
        <v>25</v>
      </c>
      <c r="K28" s="219" t="s">
        <v>25</v>
      </c>
      <c r="L28" s="43" t="s">
        <v>25</v>
      </c>
      <c r="M28" s="177" t="s">
        <v>25</v>
      </c>
      <c r="N28" s="42" t="s">
        <v>25</v>
      </c>
      <c r="O28" s="43" t="s">
        <v>25</v>
      </c>
      <c r="P28" s="220"/>
    </row>
    <row r="29" spans="1:17" s="20" customFormat="1" ht="31.5" hidden="1" customHeight="1" thickTop="1" x14ac:dyDescent="0.25">
      <c r="A29" s="44"/>
      <c r="B29" s="44" t="s">
        <v>26</v>
      </c>
      <c r="C29" s="375">
        <f>F29</f>
        <v>0</v>
      </c>
      <c r="D29" s="221"/>
      <c r="E29" s="49"/>
      <c r="F29" s="222">
        <f t="shared" si="0"/>
        <v>0</v>
      </c>
      <c r="G29" s="223" t="s">
        <v>25</v>
      </c>
      <c r="H29" s="224" t="s">
        <v>25</v>
      </c>
      <c r="I29" s="48" t="s">
        <v>25</v>
      </c>
      <c r="J29" s="223" t="s">
        <v>25</v>
      </c>
      <c r="K29" s="224" t="s">
        <v>25</v>
      </c>
      <c r="L29" s="48" t="s">
        <v>25</v>
      </c>
      <c r="M29" s="178" t="s">
        <v>25</v>
      </c>
      <c r="N29" s="47" t="s">
        <v>25</v>
      </c>
      <c r="O29" s="48" t="s">
        <v>25</v>
      </c>
      <c r="P29" s="225"/>
    </row>
    <row r="30" spans="1:17" s="20" customFormat="1" ht="36.75" hidden="1" thickTop="1" x14ac:dyDescent="0.25">
      <c r="A30" s="44">
        <v>21300</v>
      </c>
      <c r="B30" s="44" t="s">
        <v>27</v>
      </c>
      <c r="C30" s="375">
        <f t="shared" ref="C30:C44" si="1">L30</f>
        <v>0</v>
      </c>
      <c r="D30" s="223" t="s">
        <v>25</v>
      </c>
      <c r="E30" s="47" t="s">
        <v>25</v>
      </c>
      <c r="F30" s="226" t="s">
        <v>25</v>
      </c>
      <c r="G30" s="223" t="s">
        <v>25</v>
      </c>
      <c r="H30" s="224" t="s">
        <v>25</v>
      </c>
      <c r="I30" s="48" t="s">
        <v>25</v>
      </c>
      <c r="J30" s="227">
        <f>SUM(J31,J35,J37,J40)</f>
        <v>0</v>
      </c>
      <c r="K30" s="104">
        <f>SUM(K31,K35,K37,K40)</f>
        <v>0</v>
      </c>
      <c r="L30" s="112">
        <f t="shared" ref="L30:L44" si="2">J30+K30</f>
        <v>0</v>
      </c>
      <c r="M30" s="178" t="s">
        <v>25</v>
      </c>
      <c r="N30" s="47" t="s">
        <v>25</v>
      </c>
      <c r="O30" s="48" t="s">
        <v>25</v>
      </c>
      <c r="P30" s="225"/>
    </row>
    <row r="31" spans="1:17" s="20" customFormat="1" ht="24.75" hidden="1" thickTop="1" x14ac:dyDescent="0.25">
      <c r="A31" s="51">
        <v>21350</v>
      </c>
      <c r="B31" s="44" t="s">
        <v>28</v>
      </c>
      <c r="C31" s="375">
        <f t="shared" si="1"/>
        <v>0</v>
      </c>
      <c r="D31" s="223" t="s">
        <v>25</v>
      </c>
      <c r="E31" s="47" t="s">
        <v>25</v>
      </c>
      <c r="F31" s="226" t="s">
        <v>25</v>
      </c>
      <c r="G31" s="223" t="s">
        <v>25</v>
      </c>
      <c r="H31" s="224" t="s">
        <v>25</v>
      </c>
      <c r="I31" s="48" t="s">
        <v>25</v>
      </c>
      <c r="J31" s="227">
        <f>SUM(J32:J34)</f>
        <v>0</v>
      </c>
      <c r="K31" s="104">
        <f>SUM(K32:K34)</f>
        <v>0</v>
      </c>
      <c r="L31" s="112">
        <f t="shared" si="2"/>
        <v>0</v>
      </c>
      <c r="M31" s="178" t="s">
        <v>25</v>
      </c>
      <c r="N31" s="47" t="s">
        <v>25</v>
      </c>
      <c r="O31" s="48" t="s">
        <v>25</v>
      </c>
      <c r="P31" s="225"/>
    </row>
    <row r="32" spans="1:17" ht="12.75" hidden="1" thickTop="1" x14ac:dyDescent="0.25">
      <c r="A32" s="31">
        <v>21351</v>
      </c>
      <c r="B32" s="52" t="s">
        <v>29</v>
      </c>
      <c r="C32" s="376">
        <f t="shared" si="1"/>
        <v>0</v>
      </c>
      <c r="D32" s="228" t="s">
        <v>25</v>
      </c>
      <c r="E32" s="54" t="s">
        <v>25</v>
      </c>
      <c r="F32" s="229" t="s">
        <v>25</v>
      </c>
      <c r="G32" s="228" t="s">
        <v>25</v>
      </c>
      <c r="H32" s="230" t="s">
        <v>25</v>
      </c>
      <c r="I32" s="56" t="s">
        <v>25</v>
      </c>
      <c r="J32" s="231"/>
      <c r="K32" s="232"/>
      <c r="L32" s="114">
        <f t="shared" si="2"/>
        <v>0</v>
      </c>
      <c r="M32" s="233" t="s">
        <v>25</v>
      </c>
      <c r="N32" s="54" t="s">
        <v>25</v>
      </c>
      <c r="O32" s="56" t="s">
        <v>25</v>
      </c>
      <c r="P32" s="208"/>
    </row>
    <row r="33" spans="1:16" ht="12.75" hidden="1" thickTop="1" x14ac:dyDescent="0.25">
      <c r="A33" s="35">
        <v>21352</v>
      </c>
      <c r="B33" s="57" t="s">
        <v>30</v>
      </c>
      <c r="C33" s="311">
        <f t="shared" si="1"/>
        <v>0</v>
      </c>
      <c r="D33" s="234" t="s">
        <v>25</v>
      </c>
      <c r="E33" s="59" t="s">
        <v>25</v>
      </c>
      <c r="F33" s="235" t="s">
        <v>25</v>
      </c>
      <c r="G33" s="234" t="s">
        <v>25</v>
      </c>
      <c r="H33" s="236" t="s">
        <v>25</v>
      </c>
      <c r="I33" s="61" t="s">
        <v>25</v>
      </c>
      <c r="J33" s="237"/>
      <c r="K33" s="238"/>
      <c r="L33" s="110">
        <f t="shared" si="2"/>
        <v>0</v>
      </c>
      <c r="M33" s="239" t="s">
        <v>25</v>
      </c>
      <c r="N33" s="59" t="s">
        <v>25</v>
      </c>
      <c r="O33" s="61" t="s">
        <v>25</v>
      </c>
      <c r="P33" s="213"/>
    </row>
    <row r="34" spans="1:16" ht="24.75" hidden="1" thickTop="1" x14ac:dyDescent="0.25">
      <c r="A34" s="35">
        <v>21359</v>
      </c>
      <c r="B34" s="57" t="s">
        <v>31</v>
      </c>
      <c r="C34" s="311">
        <f t="shared" si="1"/>
        <v>0</v>
      </c>
      <c r="D34" s="234" t="s">
        <v>25</v>
      </c>
      <c r="E34" s="59" t="s">
        <v>25</v>
      </c>
      <c r="F34" s="235" t="s">
        <v>25</v>
      </c>
      <c r="G34" s="234" t="s">
        <v>25</v>
      </c>
      <c r="H34" s="236" t="s">
        <v>25</v>
      </c>
      <c r="I34" s="61" t="s">
        <v>25</v>
      </c>
      <c r="J34" s="237"/>
      <c r="K34" s="238"/>
      <c r="L34" s="110">
        <f t="shared" si="2"/>
        <v>0</v>
      </c>
      <c r="M34" s="239" t="s">
        <v>25</v>
      </c>
      <c r="N34" s="59" t="s">
        <v>25</v>
      </c>
      <c r="O34" s="61" t="s">
        <v>25</v>
      </c>
      <c r="P34" s="213"/>
    </row>
    <row r="35" spans="1:16" s="20" customFormat="1" ht="36.75" hidden="1" thickTop="1" x14ac:dyDescent="0.25">
      <c r="A35" s="51">
        <v>21370</v>
      </c>
      <c r="B35" s="44" t="s">
        <v>32</v>
      </c>
      <c r="C35" s="375">
        <f t="shared" si="1"/>
        <v>0</v>
      </c>
      <c r="D35" s="223" t="s">
        <v>25</v>
      </c>
      <c r="E35" s="47" t="s">
        <v>25</v>
      </c>
      <c r="F35" s="226" t="s">
        <v>25</v>
      </c>
      <c r="G35" s="223" t="s">
        <v>25</v>
      </c>
      <c r="H35" s="224" t="s">
        <v>25</v>
      </c>
      <c r="I35" s="48" t="s">
        <v>25</v>
      </c>
      <c r="J35" s="227">
        <f>SUM(J36)</f>
        <v>0</v>
      </c>
      <c r="K35" s="104">
        <f>SUM(K36)</f>
        <v>0</v>
      </c>
      <c r="L35" s="112">
        <f t="shared" si="2"/>
        <v>0</v>
      </c>
      <c r="M35" s="178" t="s">
        <v>25</v>
      </c>
      <c r="N35" s="47" t="s">
        <v>25</v>
      </c>
      <c r="O35" s="48" t="s">
        <v>25</v>
      </c>
      <c r="P35" s="225"/>
    </row>
    <row r="36" spans="1:16" ht="36.75" hidden="1" thickTop="1" x14ac:dyDescent="0.25">
      <c r="A36" s="62">
        <v>21379</v>
      </c>
      <c r="B36" s="63" t="s">
        <v>33</v>
      </c>
      <c r="C36" s="322">
        <f t="shared" si="1"/>
        <v>0</v>
      </c>
      <c r="D36" s="240" t="s">
        <v>25</v>
      </c>
      <c r="E36" s="65" t="s">
        <v>25</v>
      </c>
      <c r="F36" s="72" t="s">
        <v>25</v>
      </c>
      <c r="G36" s="240" t="s">
        <v>25</v>
      </c>
      <c r="H36" s="241" t="s">
        <v>25</v>
      </c>
      <c r="I36" s="67" t="s">
        <v>25</v>
      </c>
      <c r="J36" s="242"/>
      <c r="K36" s="243"/>
      <c r="L36" s="244">
        <f t="shared" si="2"/>
        <v>0</v>
      </c>
      <c r="M36" s="245" t="s">
        <v>25</v>
      </c>
      <c r="N36" s="65" t="s">
        <v>25</v>
      </c>
      <c r="O36" s="67" t="s">
        <v>25</v>
      </c>
      <c r="P36" s="246"/>
    </row>
    <row r="37" spans="1:16" s="20" customFormat="1" ht="12.75" hidden="1" thickTop="1" x14ac:dyDescent="0.25">
      <c r="A37" s="51">
        <v>21380</v>
      </c>
      <c r="B37" s="44" t="s">
        <v>34</v>
      </c>
      <c r="C37" s="375">
        <f t="shared" si="1"/>
        <v>0</v>
      </c>
      <c r="D37" s="223" t="s">
        <v>25</v>
      </c>
      <c r="E37" s="47" t="s">
        <v>25</v>
      </c>
      <c r="F37" s="226" t="s">
        <v>25</v>
      </c>
      <c r="G37" s="223" t="s">
        <v>25</v>
      </c>
      <c r="H37" s="224" t="s">
        <v>25</v>
      </c>
      <c r="I37" s="48" t="s">
        <v>25</v>
      </c>
      <c r="J37" s="227">
        <f>SUM(J38:J39)</f>
        <v>0</v>
      </c>
      <c r="K37" s="104">
        <f>SUM(K38:K39)</f>
        <v>0</v>
      </c>
      <c r="L37" s="112">
        <f t="shared" si="2"/>
        <v>0</v>
      </c>
      <c r="M37" s="178" t="s">
        <v>25</v>
      </c>
      <c r="N37" s="47" t="s">
        <v>25</v>
      </c>
      <c r="O37" s="48" t="s">
        <v>25</v>
      </c>
      <c r="P37" s="225"/>
    </row>
    <row r="38" spans="1:16" ht="12.75" hidden="1" thickTop="1" x14ac:dyDescent="0.25">
      <c r="A38" s="32">
        <v>21381</v>
      </c>
      <c r="B38" s="52" t="s">
        <v>35</v>
      </c>
      <c r="C38" s="376">
        <f t="shared" si="1"/>
        <v>0</v>
      </c>
      <c r="D38" s="228" t="s">
        <v>25</v>
      </c>
      <c r="E38" s="54" t="s">
        <v>25</v>
      </c>
      <c r="F38" s="229" t="s">
        <v>25</v>
      </c>
      <c r="G38" s="228" t="s">
        <v>25</v>
      </c>
      <c r="H38" s="230" t="s">
        <v>25</v>
      </c>
      <c r="I38" s="56" t="s">
        <v>25</v>
      </c>
      <c r="J38" s="231"/>
      <c r="K38" s="232"/>
      <c r="L38" s="114">
        <f t="shared" si="2"/>
        <v>0</v>
      </c>
      <c r="M38" s="233" t="s">
        <v>25</v>
      </c>
      <c r="N38" s="54" t="s">
        <v>25</v>
      </c>
      <c r="O38" s="56" t="s">
        <v>25</v>
      </c>
      <c r="P38" s="208"/>
    </row>
    <row r="39" spans="1:16" ht="24.75" hidden="1" thickTop="1" x14ac:dyDescent="0.25">
      <c r="A39" s="36">
        <v>21383</v>
      </c>
      <c r="B39" s="57" t="s">
        <v>36</v>
      </c>
      <c r="C39" s="311">
        <f t="shared" si="1"/>
        <v>0</v>
      </c>
      <c r="D39" s="234" t="s">
        <v>25</v>
      </c>
      <c r="E39" s="59" t="s">
        <v>25</v>
      </c>
      <c r="F39" s="235" t="s">
        <v>25</v>
      </c>
      <c r="G39" s="234" t="s">
        <v>25</v>
      </c>
      <c r="H39" s="236" t="s">
        <v>25</v>
      </c>
      <c r="I39" s="61" t="s">
        <v>25</v>
      </c>
      <c r="J39" s="237"/>
      <c r="K39" s="238"/>
      <c r="L39" s="110">
        <f t="shared" si="2"/>
        <v>0</v>
      </c>
      <c r="M39" s="239" t="s">
        <v>25</v>
      </c>
      <c r="N39" s="59" t="s">
        <v>25</v>
      </c>
      <c r="O39" s="61" t="s">
        <v>25</v>
      </c>
      <c r="P39" s="213"/>
    </row>
    <row r="40" spans="1:16" s="20" customFormat="1" ht="24.75" hidden="1" thickTop="1" x14ac:dyDescent="0.25">
      <c r="A40" s="51">
        <v>21390</v>
      </c>
      <c r="B40" s="44" t="s">
        <v>37</v>
      </c>
      <c r="C40" s="375">
        <f t="shared" si="1"/>
        <v>0</v>
      </c>
      <c r="D40" s="223" t="s">
        <v>25</v>
      </c>
      <c r="E40" s="47" t="s">
        <v>25</v>
      </c>
      <c r="F40" s="226" t="s">
        <v>25</v>
      </c>
      <c r="G40" s="223" t="s">
        <v>25</v>
      </c>
      <c r="H40" s="224" t="s">
        <v>25</v>
      </c>
      <c r="I40" s="48" t="s">
        <v>25</v>
      </c>
      <c r="J40" s="227">
        <f>SUM(J41:J44)</f>
        <v>0</v>
      </c>
      <c r="K40" s="104">
        <f>SUM(K41:K44)</f>
        <v>0</v>
      </c>
      <c r="L40" s="112">
        <f t="shared" si="2"/>
        <v>0</v>
      </c>
      <c r="M40" s="178" t="s">
        <v>25</v>
      </c>
      <c r="N40" s="47" t="s">
        <v>25</v>
      </c>
      <c r="O40" s="48" t="s">
        <v>25</v>
      </c>
      <c r="P40" s="225"/>
    </row>
    <row r="41" spans="1:16" ht="24.75" hidden="1" thickTop="1" x14ac:dyDescent="0.25">
      <c r="A41" s="32">
        <v>21391</v>
      </c>
      <c r="B41" s="52" t="s">
        <v>38</v>
      </c>
      <c r="C41" s="376">
        <f t="shared" si="1"/>
        <v>0</v>
      </c>
      <c r="D41" s="228" t="s">
        <v>25</v>
      </c>
      <c r="E41" s="54" t="s">
        <v>25</v>
      </c>
      <c r="F41" s="229" t="s">
        <v>25</v>
      </c>
      <c r="G41" s="228" t="s">
        <v>25</v>
      </c>
      <c r="H41" s="230" t="s">
        <v>25</v>
      </c>
      <c r="I41" s="56" t="s">
        <v>25</v>
      </c>
      <c r="J41" s="231"/>
      <c r="K41" s="232"/>
      <c r="L41" s="114">
        <f t="shared" si="2"/>
        <v>0</v>
      </c>
      <c r="M41" s="233" t="s">
        <v>25</v>
      </c>
      <c r="N41" s="54" t="s">
        <v>25</v>
      </c>
      <c r="O41" s="56" t="s">
        <v>25</v>
      </c>
      <c r="P41" s="208"/>
    </row>
    <row r="42" spans="1:16" ht="12.75" hidden="1" thickTop="1" x14ac:dyDescent="0.25">
      <c r="A42" s="36">
        <v>21393</v>
      </c>
      <c r="B42" s="57" t="s">
        <v>39</v>
      </c>
      <c r="C42" s="311">
        <f t="shared" si="1"/>
        <v>0</v>
      </c>
      <c r="D42" s="234" t="s">
        <v>25</v>
      </c>
      <c r="E42" s="59" t="s">
        <v>25</v>
      </c>
      <c r="F42" s="235" t="s">
        <v>25</v>
      </c>
      <c r="G42" s="234" t="s">
        <v>25</v>
      </c>
      <c r="H42" s="236" t="s">
        <v>25</v>
      </c>
      <c r="I42" s="61" t="s">
        <v>25</v>
      </c>
      <c r="J42" s="237"/>
      <c r="K42" s="238"/>
      <c r="L42" s="110">
        <f t="shared" si="2"/>
        <v>0</v>
      </c>
      <c r="M42" s="239" t="s">
        <v>25</v>
      </c>
      <c r="N42" s="59" t="s">
        <v>25</v>
      </c>
      <c r="O42" s="61" t="s">
        <v>25</v>
      </c>
      <c r="P42" s="213"/>
    </row>
    <row r="43" spans="1:16" ht="12.75" hidden="1" thickTop="1" x14ac:dyDescent="0.25">
      <c r="A43" s="36">
        <v>21395</v>
      </c>
      <c r="B43" s="57" t="s">
        <v>40</v>
      </c>
      <c r="C43" s="311">
        <f t="shared" si="1"/>
        <v>0</v>
      </c>
      <c r="D43" s="234" t="s">
        <v>25</v>
      </c>
      <c r="E43" s="59" t="s">
        <v>25</v>
      </c>
      <c r="F43" s="235" t="s">
        <v>25</v>
      </c>
      <c r="G43" s="234" t="s">
        <v>25</v>
      </c>
      <c r="H43" s="236" t="s">
        <v>25</v>
      </c>
      <c r="I43" s="61" t="s">
        <v>25</v>
      </c>
      <c r="J43" s="237"/>
      <c r="K43" s="238"/>
      <c r="L43" s="110">
        <f t="shared" si="2"/>
        <v>0</v>
      </c>
      <c r="M43" s="239" t="s">
        <v>25</v>
      </c>
      <c r="N43" s="59" t="s">
        <v>25</v>
      </c>
      <c r="O43" s="61" t="s">
        <v>25</v>
      </c>
      <c r="P43" s="213"/>
    </row>
    <row r="44" spans="1:16" ht="24.75" hidden="1" thickTop="1" x14ac:dyDescent="0.25">
      <c r="A44" s="36">
        <v>21399</v>
      </c>
      <c r="B44" s="57" t="s">
        <v>41</v>
      </c>
      <c r="C44" s="311">
        <f t="shared" si="1"/>
        <v>0</v>
      </c>
      <c r="D44" s="234" t="s">
        <v>25</v>
      </c>
      <c r="E44" s="59" t="s">
        <v>25</v>
      </c>
      <c r="F44" s="235" t="s">
        <v>25</v>
      </c>
      <c r="G44" s="234" t="s">
        <v>25</v>
      </c>
      <c r="H44" s="236" t="s">
        <v>25</v>
      </c>
      <c r="I44" s="61" t="s">
        <v>25</v>
      </c>
      <c r="J44" s="237"/>
      <c r="K44" s="238"/>
      <c r="L44" s="110">
        <f t="shared" si="2"/>
        <v>0</v>
      </c>
      <c r="M44" s="239" t="s">
        <v>25</v>
      </c>
      <c r="N44" s="59" t="s">
        <v>25</v>
      </c>
      <c r="O44" s="61" t="s">
        <v>25</v>
      </c>
      <c r="P44" s="213"/>
    </row>
    <row r="45" spans="1:16" s="20" customFormat="1" ht="34.5" hidden="1" customHeight="1" x14ac:dyDescent="0.25">
      <c r="A45" s="51">
        <v>21420</v>
      </c>
      <c r="B45" s="44" t="s">
        <v>42</v>
      </c>
      <c r="C45" s="377">
        <f>F45</f>
        <v>0</v>
      </c>
      <c r="D45" s="247"/>
      <c r="E45" s="46"/>
      <c r="F45" s="222">
        <f>D45+E45</f>
        <v>0</v>
      </c>
      <c r="G45" s="223" t="s">
        <v>25</v>
      </c>
      <c r="H45" s="224" t="s">
        <v>25</v>
      </c>
      <c r="I45" s="48" t="s">
        <v>25</v>
      </c>
      <c r="J45" s="223" t="s">
        <v>25</v>
      </c>
      <c r="K45" s="224" t="s">
        <v>25</v>
      </c>
      <c r="L45" s="48" t="s">
        <v>25</v>
      </c>
      <c r="M45" s="178" t="s">
        <v>25</v>
      </c>
      <c r="N45" s="47" t="s">
        <v>25</v>
      </c>
      <c r="O45" s="48" t="s">
        <v>25</v>
      </c>
      <c r="P45" s="225"/>
    </row>
    <row r="46" spans="1:16" s="20" customFormat="1" ht="24.75" hidden="1" thickTop="1" x14ac:dyDescent="0.25">
      <c r="A46" s="69">
        <v>21490</v>
      </c>
      <c r="B46" s="70" t="s">
        <v>43</v>
      </c>
      <c r="C46" s="377">
        <f>F46+I46+L46</f>
        <v>0</v>
      </c>
      <c r="D46" s="248">
        <f>D47</f>
        <v>0</v>
      </c>
      <c r="E46" s="71">
        <f>E47</f>
        <v>0</v>
      </c>
      <c r="F46" s="249">
        <f>D46+E46</f>
        <v>0</v>
      </c>
      <c r="G46" s="248">
        <f>G47</f>
        <v>0</v>
      </c>
      <c r="H46" s="250">
        <f t="shared" ref="H46:K46" si="3">H47</f>
        <v>0</v>
      </c>
      <c r="I46" s="251">
        <f>G46+H46</f>
        <v>0</v>
      </c>
      <c r="J46" s="248">
        <f>J47</f>
        <v>0</v>
      </c>
      <c r="K46" s="250">
        <f t="shared" si="3"/>
        <v>0</v>
      </c>
      <c r="L46" s="251">
        <f>J46+K46</f>
        <v>0</v>
      </c>
      <c r="M46" s="178" t="s">
        <v>25</v>
      </c>
      <c r="N46" s="47" t="s">
        <v>25</v>
      </c>
      <c r="O46" s="48" t="s">
        <v>25</v>
      </c>
      <c r="P46" s="225"/>
    </row>
    <row r="47" spans="1:16" s="20" customFormat="1" ht="24.75" hidden="1" thickTop="1" x14ac:dyDescent="0.25">
      <c r="A47" s="36">
        <v>21499</v>
      </c>
      <c r="B47" s="57" t="s">
        <v>44</v>
      </c>
      <c r="C47" s="378">
        <f>F47+I47+L47</f>
        <v>0</v>
      </c>
      <c r="D47" s="204"/>
      <c r="E47" s="34"/>
      <c r="F47" s="205">
        <f>D47+E47</f>
        <v>0</v>
      </c>
      <c r="G47" s="253"/>
      <c r="H47" s="206"/>
      <c r="I47" s="207">
        <f>G47+H47</f>
        <v>0</v>
      </c>
      <c r="J47" s="204"/>
      <c r="K47" s="206"/>
      <c r="L47" s="207">
        <f>J47+K47</f>
        <v>0</v>
      </c>
      <c r="M47" s="245" t="s">
        <v>25</v>
      </c>
      <c r="N47" s="65" t="s">
        <v>25</v>
      </c>
      <c r="O47" s="67" t="s">
        <v>25</v>
      </c>
      <c r="P47" s="246"/>
    </row>
    <row r="48" spans="1:16" ht="24.75" hidden="1" thickTop="1" x14ac:dyDescent="0.25">
      <c r="A48" s="73">
        <v>23000</v>
      </c>
      <c r="B48" s="74" t="s">
        <v>45</v>
      </c>
      <c r="C48" s="377">
        <f>O48</f>
        <v>0</v>
      </c>
      <c r="D48" s="254" t="s">
        <v>25</v>
      </c>
      <c r="E48" s="76" t="s">
        <v>25</v>
      </c>
      <c r="F48" s="255" t="s">
        <v>25</v>
      </c>
      <c r="G48" s="254" t="s">
        <v>25</v>
      </c>
      <c r="H48" s="256" t="s">
        <v>25</v>
      </c>
      <c r="I48" s="257" t="s">
        <v>25</v>
      </c>
      <c r="J48" s="254" t="s">
        <v>25</v>
      </c>
      <c r="K48" s="256" t="s">
        <v>25</v>
      </c>
      <c r="L48" s="257" t="s">
        <v>25</v>
      </c>
      <c r="M48" s="169">
        <f>SUM(M49:M50)</f>
        <v>0</v>
      </c>
      <c r="N48" s="75">
        <f>SUM(N49:N50)</f>
        <v>0</v>
      </c>
      <c r="O48" s="258">
        <f>M48+N48</f>
        <v>0</v>
      </c>
      <c r="P48" s="225"/>
    </row>
    <row r="49" spans="1:16" ht="24.75" hidden="1" thickTop="1" x14ac:dyDescent="0.25">
      <c r="A49" s="77">
        <v>23410</v>
      </c>
      <c r="B49" s="78" t="s">
        <v>46</v>
      </c>
      <c r="C49" s="379">
        <f>O49</f>
        <v>0</v>
      </c>
      <c r="D49" s="259" t="s">
        <v>25</v>
      </c>
      <c r="E49" s="79" t="s">
        <v>25</v>
      </c>
      <c r="F49" s="260" t="s">
        <v>25</v>
      </c>
      <c r="G49" s="259" t="s">
        <v>25</v>
      </c>
      <c r="H49" s="261" t="s">
        <v>25</v>
      </c>
      <c r="I49" s="262" t="s">
        <v>25</v>
      </c>
      <c r="J49" s="259" t="s">
        <v>25</v>
      </c>
      <c r="K49" s="261" t="s">
        <v>25</v>
      </c>
      <c r="L49" s="262" t="s">
        <v>25</v>
      </c>
      <c r="M49" s="263"/>
      <c r="N49" s="264"/>
      <c r="O49" s="160">
        <f>M49+N49</f>
        <v>0</v>
      </c>
      <c r="P49" s="265"/>
    </row>
    <row r="50" spans="1:16" ht="24.75" hidden="1" thickTop="1" x14ac:dyDescent="0.25">
      <c r="A50" s="77">
        <v>23510</v>
      </c>
      <c r="B50" s="78" t="s">
        <v>47</v>
      </c>
      <c r="C50" s="379">
        <f>O50</f>
        <v>0</v>
      </c>
      <c r="D50" s="259" t="s">
        <v>25</v>
      </c>
      <c r="E50" s="79" t="s">
        <v>25</v>
      </c>
      <c r="F50" s="260" t="s">
        <v>25</v>
      </c>
      <c r="G50" s="259" t="s">
        <v>25</v>
      </c>
      <c r="H50" s="261" t="s">
        <v>25</v>
      </c>
      <c r="I50" s="262" t="s">
        <v>25</v>
      </c>
      <c r="J50" s="259" t="s">
        <v>25</v>
      </c>
      <c r="K50" s="261" t="s">
        <v>25</v>
      </c>
      <c r="L50" s="262" t="s">
        <v>25</v>
      </c>
      <c r="M50" s="263"/>
      <c r="N50" s="264"/>
      <c r="O50" s="160">
        <f>M50+N50</f>
        <v>0</v>
      </c>
      <c r="P50" s="265"/>
    </row>
    <row r="51" spans="1:16" ht="12.75" thickTop="1" x14ac:dyDescent="0.25">
      <c r="A51" s="81"/>
      <c r="B51" s="78"/>
      <c r="C51" s="380"/>
      <c r="D51" s="356"/>
      <c r="E51" s="357"/>
      <c r="F51" s="266"/>
      <c r="G51" s="356"/>
      <c r="H51" s="361"/>
      <c r="I51" s="262"/>
      <c r="J51" s="363"/>
      <c r="K51" s="364"/>
      <c r="L51" s="160"/>
      <c r="M51" s="263"/>
      <c r="N51" s="264"/>
      <c r="O51" s="160"/>
      <c r="P51" s="265"/>
    </row>
    <row r="52" spans="1:16" s="20" customFormat="1" x14ac:dyDescent="0.25">
      <c r="A52" s="83"/>
      <c r="B52" s="84" t="s">
        <v>48</v>
      </c>
      <c r="C52" s="381"/>
      <c r="D52" s="358"/>
      <c r="E52" s="359"/>
      <c r="F52" s="267"/>
      <c r="G52" s="358"/>
      <c r="H52" s="362"/>
      <c r="I52" s="161"/>
      <c r="J52" s="358"/>
      <c r="K52" s="362"/>
      <c r="L52" s="161"/>
      <c r="M52" s="365"/>
      <c r="N52" s="359"/>
      <c r="O52" s="161"/>
      <c r="P52" s="268"/>
    </row>
    <row r="53" spans="1:16" s="20" customFormat="1" ht="12.75" thickBot="1" x14ac:dyDescent="0.3">
      <c r="A53" s="86"/>
      <c r="B53" s="21" t="s">
        <v>49</v>
      </c>
      <c r="C53" s="382">
        <f t="shared" ref="C53:C116" si="4">F53+I53+L53+O53</f>
        <v>126075</v>
      </c>
      <c r="D53" s="269">
        <f>SUM(D54,D284)</f>
        <v>126074</v>
      </c>
      <c r="E53" s="88">
        <f>SUM(E54,E284)</f>
        <v>1</v>
      </c>
      <c r="F53" s="270">
        <f t="shared" ref="F53:F117" si="5">D53+E53</f>
        <v>126075</v>
      </c>
      <c r="G53" s="269">
        <f>SUM(G54,G284)</f>
        <v>0</v>
      </c>
      <c r="H53" s="271">
        <f>SUM(H54,H284)</f>
        <v>0</v>
      </c>
      <c r="I53" s="89">
        <f t="shared" ref="I53:I117" si="6">G53+H53</f>
        <v>0</v>
      </c>
      <c r="J53" s="269">
        <f>SUM(J54,J284)</f>
        <v>0</v>
      </c>
      <c r="K53" s="271">
        <f>SUM(K54,K284)</f>
        <v>0</v>
      </c>
      <c r="L53" s="89">
        <f t="shared" ref="L53:L117" si="7">J53+K53</f>
        <v>0</v>
      </c>
      <c r="M53" s="163">
        <f>SUM(M54,M284)</f>
        <v>0</v>
      </c>
      <c r="N53" s="88">
        <f>SUM(N54,N284)</f>
        <v>0</v>
      </c>
      <c r="O53" s="89">
        <f t="shared" ref="O53:O117" si="8">M53+N53</f>
        <v>0</v>
      </c>
      <c r="P53" s="199"/>
    </row>
    <row r="54" spans="1:16" s="20" customFormat="1" ht="36.75" thickTop="1" x14ac:dyDescent="0.25">
      <c r="A54" s="90"/>
      <c r="B54" s="91" t="s">
        <v>50</v>
      </c>
      <c r="C54" s="383">
        <f t="shared" si="4"/>
        <v>126075</v>
      </c>
      <c r="D54" s="272">
        <f>SUM(D55,D197)</f>
        <v>126074</v>
      </c>
      <c r="E54" s="93">
        <f>SUM(E55,E197)</f>
        <v>1</v>
      </c>
      <c r="F54" s="273">
        <f t="shared" si="5"/>
        <v>126075</v>
      </c>
      <c r="G54" s="272">
        <f>SUM(G55,G197)</f>
        <v>0</v>
      </c>
      <c r="H54" s="274">
        <f>SUM(H55,H197)</f>
        <v>0</v>
      </c>
      <c r="I54" s="94">
        <f t="shared" si="6"/>
        <v>0</v>
      </c>
      <c r="J54" s="272">
        <f>SUM(J55,J197)</f>
        <v>0</v>
      </c>
      <c r="K54" s="274">
        <f>SUM(K55,K197)</f>
        <v>0</v>
      </c>
      <c r="L54" s="94">
        <f t="shared" si="7"/>
        <v>0</v>
      </c>
      <c r="M54" s="170">
        <f>SUM(M55,M197)</f>
        <v>0</v>
      </c>
      <c r="N54" s="93">
        <f>SUM(N55,N197)</f>
        <v>0</v>
      </c>
      <c r="O54" s="94">
        <f t="shared" si="8"/>
        <v>0</v>
      </c>
      <c r="P54" s="275"/>
    </row>
    <row r="55" spans="1:16" s="20" customFormat="1" ht="24" x14ac:dyDescent="0.25">
      <c r="A55" s="95"/>
      <c r="B55" s="16" t="s">
        <v>51</v>
      </c>
      <c r="C55" s="384">
        <f t="shared" si="4"/>
        <v>5000</v>
      </c>
      <c r="D55" s="276">
        <f>SUM(D56,D78,D176,D190)</f>
        <v>5000</v>
      </c>
      <c r="E55" s="97">
        <f>SUM(E56,E78,E176,E190)</f>
        <v>0</v>
      </c>
      <c r="F55" s="277">
        <f t="shared" si="5"/>
        <v>5000</v>
      </c>
      <c r="G55" s="276">
        <f>SUM(G56,G78,G176,G190)</f>
        <v>0</v>
      </c>
      <c r="H55" s="278">
        <f>SUM(H56,H78,H176,H190)</f>
        <v>0</v>
      </c>
      <c r="I55" s="98">
        <f t="shared" si="6"/>
        <v>0</v>
      </c>
      <c r="J55" s="276">
        <f>SUM(J56,J78,J176,J190)</f>
        <v>0</v>
      </c>
      <c r="K55" s="278">
        <f>SUM(K56,K78,K176,K190)</f>
        <v>0</v>
      </c>
      <c r="L55" s="98">
        <f t="shared" si="7"/>
        <v>0</v>
      </c>
      <c r="M55" s="171">
        <f>SUM(M56,M78,M176,M190)</f>
        <v>0</v>
      </c>
      <c r="N55" s="97">
        <f>SUM(N56,N78,N176,N190)</f>
        <v>0</v>
      </c>
      <c r="O55" s="98">
        <f t="shared" si="8"/>
        <v>0</v>
      </c>
      <c r="P55" s="279"/>
    </row>
    <row r="56" spans="1:16" s="20" customFormat="1" hidden="1" x14ac:dyDescent="0.25">
      <c r="A56" s="99">
        <v>1000</v>
      </c>
      <c r="B56" s="99" t="s">
        <v>52</v>
      </c>
      <c r="C56" s="385">
        <f t="shared" si="4"/>
        <v>0</v>
      </c>
      <c r="D56" s="280">
        <f>SUM(D57,D70)</f>
        <v>0</v>
      </c>
      <c r="E56" s="101">
        <f>SUM(E57,E70)</f>
        <v>0</v>
      </c>
      <c r="F56" s="281">
        <f t="shared" si="5"/>
        <v>0</v>
      </c>
      <c r="G56" s="280">
        <f>SUM(G57,G70)</f>
        <v>0</v>
      </c>
      <c r="H56" s="282">
        <f>SUM(H57,H70)</f>
        <v>0</v>
      </c>
      <c r="I56" s="102">
        <f t="shared" si="6"/>
        <v>0</v>
      </c>
      <c r="J56" s="280">
        <f>SUM(J57,J70)</f>
        <v>0</v>
      </c>
      <c r="K56" s="282">
        <f>SUM(K57,K70)</f>
        <v>0</v>
      </c>
      <c r="L56" s="102">
        <f t="shared" si="7"/>
        <v>0</v>
      </c>
      <c r="M56" s="133">
        <f>SUM(M57,M70)</f>
        <v>0</v>
      </c>
      <c r="N56" s="101">
        <f>SUM(N57,N70)</f>
        <v>0</v>
      </c>
      <c r="O56" s="102">
        <f t="shared" si="8"/>
        <v>0</v>
      </c>
      <c r="P56" s="366"/>
    </row>
    <row r="57" spans="1:16" hidden="1" x14ac:dyDescent="0.25">
      <c r="A57" s="44">
        <v>1100</v>
      </c>
      <c r="B57" s="103" t="s">
        <v>53</v>
      </c>
      <c r="C57" s="375">
        <f t="shared" si="4"/>
        <v>0</v>
      </c>
      <c r="D57" s="227">
        <f>SUM(D58,D61,D69)</f>
        <v>0</v>
      </c>
      <c r="E57" s="50">
        <f>SUM(E58,E61,E69)</f>
        <v>0</v>
      </c>
      <c r="F57" s="283">
        <f t="shared" si="5"/>
        <v>0</v>
      </c>
      <c r="G57" s="227">
        <f>SUM(G58,G61,G69)</f>
        <v>0</v>
      </c>
      <c r="H57" s="104">
        <f>SUM(H58,H61,H69)</f>
        <v>0</v>
      </c>
      <c r="I57" s="112">
        <f t="shared" si="6"/>
        <v>0</v>
      </c>
      <c r="J57" s="227">
        <f>SUM(J58,J61,J69)</f>
        <v>0</v>
      </c>
      <c r="K57" s="104">
        <f>SUM(K58,K61,K69)</f>
        <v>0</v>
      </c>
      <c r="L57" s="112">
        <f t="shared" si="7"/>
        <v>0</v>
      </c>
      <c r="M57" s="134">
        <f>SUM(M58,M61,M69)</f>
        <v>0</v>
      </c>
      <c r="N57" s="126">
        <f>SUM(N58,N61,N69)</f>
        <v>0</v>
      </c>
      <c r="O57" s="284">
        <f t="shared" si="8"/>
        <v>0</v>
      </c>
      <c r="P57" s="285"/>
    </row>
    <row r="58" spans="1:16" hidden="1" x14ac:dyDescent="0.25">
      <c r="A58" s="105">
        <v>1110</v>
      </c>
      <c r="B58" s="78" t="s">
        <v>54</v>
      </c>
      <c r="C58" s="380">
        <f t="shared" si="4"/>
        <v>0</v>
      </c>
      <c r="D58" s="127">
        <f>SUM(D59:D60)</f>
        <v>0</v>
      </c>
      <c r="E58" s="106">
        <f>SUM(E59:E60)</f>
        <v>0</v>
      </c>
      <c r="F58" s="286">
        <f t="shared" si="5"/>
        <v>0</v>
      </c>
      <c r="G58" s="127">
        <f>SUM(G59:G60)</f>
        <v>0</v>
      </c>
      <c r="H58" s="172">
        <f>SUM(H59:H60)</f>
        <v>0</v>
      </c>
      <c r="I58" s="107">
        <f t="shared" si="6"/>
        <v>0</v>
      </c>
      <c r="J58" s="127">
        <f>SUM(J59:J60)</f>
        <v>0</v>
      </c>
      <c r="K58" s="172">
        <f>SUM(K59:K60)</f>
        <v>0</v>
      </c>
      <c r="L58" s="107">
        <f t="shared" si="7"/>
        <v>0</v>
      </c>
      <c r="M58" s="132">
        <f>SUM(M59:M60)</f>
        <v>0</v>
      </c>
      <c r="N58" s="106">
        <f>SUM(N59:N60)</f>
        <v>0</v>
      </c>
      <c r="O58" s="107">
        <f t="shared" si="8"/>
        <v>0</v>
      </c>
      <c r="P58" s="265"/>
    </row>
    <row r="59" spans="1:16" hidden="1" x14ac:dyDescent="0.25">
      <c r="A59" s="32">
        <v>1111</v>
      </c>
      <c r="B59" s="52" t="s">
        <v>55</v>
      </c>
      <c r="C59" s="376">
        <f t="shared" si="4"/>
        <v>0</v>
      </c>
      <c r="D59" s="231">
        <v>0</v>
      </c>
      <c r="E59" s="55"/>
      <c r="F59" s="287">
        <f t="shared" si="5"/>
        <v>0</v>
      </c>
      <c r="G59" s="231"/>
      <c r="H59" s="232"/>
      <c r="I59" s="114">
        <f t="shared" si="6"/>
        <v>0</v>
      </c>
      <c r="J59" s="231">
        <v>0</v>
      </c>
      <c r="K59" s="232"/>
      <c r="L59" s="114">
        <f t="shared" si="7"/>
        <v>0</v>
      </c>
      <c r="M59" s="179"/>
      <c r="N59" s="55"/>
      <c r="O59" s="114">
        <f t="shared" si="8"/>
        <v>0</v>
      </c>
      <c r="P59" s="208"/>
    </row>
    <row r="60" spans="1:16" ht="24" hidden="1" x14ac:dyDescent="0.25">
      <c r="A60" s="36">
        <v>1119</v>
      </c>
      <c r="B60" s="57" t="s">
        <v>56</v>
      </c>
      <c r="C60" s="311">
        <f t="shared" si="4"/>
        <v>0</v>
      </c>
      <c r="D60" s="237">
        <v>0</v>
      </c>
      <c r="E60" s="60"/>
      <c r="F60" s="145">
        <f t="shared" si="5"/>
        <v>0</v>
      </c>
      <c r="G60" s="237"/>
      <c r="H60" s="238"/>
      <c r="I60" s="110">
        <f t="shared" si="6"/>
        <v>0</v>
      </c>
      <c r="J60" s="237">
        <v>0</v>
      </c>
      <c r="K60" s="238"/>
      <c r="L60" s="110">
        <f t="shared" si="7"/>
        <v>0</v>
      </c>
      <c r="M60" s="121"/>
      <c r="N60" s="60"/>
      <c r="O60" s="110">
        <f t="shared" si="8"/>
        <v>0</v>
      </c>
      <c r="P60" s="213"/>
    </row>
    <row r="61" spans="1:16" ht="24" hidden="1" x14ac:dyDescent="0.25">
      <c r="A61" s="108">
        <v>1140</v>
      </c>
      <c r="B61" s="57" t="s">
        <v>57</v>
      </c>
      <c r="C61" s="311">
        <f t="shared" si="4"/>
        <v>0</v>
      </c>
      <c r="D61" s="288">
        <f>SUM(D62:D68)</f>
        <v>0</v>
      </c>
      <c r="E61" s="109">
        <f>SUM(E62:E68)</f>
        <v>0</v>
      </c>
      <c r="F61" s="145">
        <f>D61+E61</f>
        <v>0</v>
      </c>
      <c r="G61" s="288">
        <f>SUM(G62:G68)</f>
        <v>0</v>
      </c>
      <c r="H61" s="115">
        <f>SUM(H62:H68)</f>
        <v>0</v>
      </c>
      <c r="I61" s="110">
        <f t="shared" si="6"/>
        <v>0</v>
      </c>
      <c r="J61" s="288">
        <f>SUM(J62:J68)</f>
        <v>0</v>
      </c>
      <c r="K61" s="115">
        <f>SUM(K62:K68)</f>
        <v>0</v>
      </c>
      <c r="L61" s="110">
        <f t="shared" si="7"/>
        <v>0</v>
      </c>
      <c r="M61" s="131">
        <f>SUM(M62:M68)</f>
        <v>0</v>
      </c>
      <c r="N61" s="109">
        <f>SUM(N62:N68)</f>
        <v>0</v>
      </c>
      <c r="O61" s="110">
        <f t="shared" si="8"/>
        <v>0</v>
      </c>
      <c r="P61" s="213"/>
    </row>
    <row r="62" spans="1:16" hidden="1" x14ac:dyDescent="0.25">
      <c r="A62" s="36">
        <v>1141</v>
      </c>
      <c r="B62" s="57" t="s">
        <v>58</v>
      </c>
      <c r="C62" s="311">
        <f t="shared" si="4"/>
        <v>0</v>
      </c>
      <c r="D62" s="237">
        <v>0</v>
      </c>
      <c r="E62" s="60"/>
      <c r="F62" s="145">
        <f t="shared" si="5"/>
        <v>0</v>
      </c>
      <c r="G62" s="237"/>
      <c r="H62" s="238"/>
      <c r="I62" s="110">
        <f t="shared" si="6"/>
        <v>0</v>
      </c>
      <c r="J62" s="237">
        <v>0</v>
      </c>
      <c r="K62" s="238"/>
      <c r="L62" s="110">
        <f t="shared" si="7"/>
        <v>0</v>
      </c>
      <c r="M62" s="121"/>
      <c r="N62" s="60"/>
      <c r="O62" s="110">
        <f t="shared" si="8"/>
        <v>0</v>
      </c>
      <c r="P62" s="213"/>
    </row>
    <row r="63" spans="1:16" ht="24" hidden="1" x14ac:dyDescent="0.25">
      <c r="A63" s="36">
        <v>1142</v>
      </c>
      <c r="B63" s="57" t="s">
        <v>59</v>
      </c>
      <c r="C63" s="311">
        <f t="shared" si="4"/>
        <v>0</v>
      </c>
      <c r="D63" s="237">
        <v>0</v>
      </c>
      <c r="E63" s="60"/>
      <c r="F63" s="145">
        <f t="shared" si="5"/>
        <v>0</v>
      </c>
      <c r="G63" s="237"/>
      <c r="H63" s="238"/>
      <c r="I63" s="110">
        <f t="shared" si="6"/>
        <v>0</v>
      </c>
      <c r="J63" s="237">
        <v>0</v>
      </c>
      <c r="K63" s="238"/>
      <c r="L63" s="110">
        <f t="shared" si="7"/>
        <v>0</v>
      </c>
      <c r="M63" s="121"/>
      <c r="N63" s="60"/>
      <c r="O63" s="110">
        <f t="shared" si="8"/>
        <v>0</v>
      </c>
      <c r="P63" s="213"/>
    </row>
    <row r="64" spans="1:16" ht="24" hidden="1" x14ac:dyDescent="0.25">
      <c r="A64" s="36">
        <v>1145</v>
      </c>
      <c r="B64" s="57" t="s">
        <v>60</v>
      </c>
      <c r="C64" s="311">
        <f t="shared" si="4"/>
        <v>0</v>
      </c>
      <c r="D64" s="237">
        <v>0</v>
      </c>
      <c r="E64" s="60"/>
      <c r="F64" s="145">
        <f t="shared" si="5"/>
        <v>0</v>
      </c>
      <c r="G64" s="237"/>
      <c r="H64" s="238"/>
      <c r="I64" s="110">
        <f t="shared" si="6"/>
        <v>0</v>
      </c>
      <c r="J64" s="237">
        <v>0</v>
      </c>
      <c r="K64" s="238"/>
      <c r="L64" s="110">
        <f t="shared" si="7"/>
        <v>0</v>
      </c>
      <c r="M64" s="121"/>
      <c r="N64" s="60"/>
      <c r="O64" s="110">
        <f t="shared" si="8"/>
        <v>0</v>
      </c>
      <c r="P64" s="213"/>
    </row>
    <row r="65" spans="1:16" ht="24" hidden="1" x14ac:dyDescent="0.25">
      <c r="A65" s="36">
        <v>1146</v>
      </c>
      <c r="B65" s="57" t="s">
        <v>61</v>
      </c>
      <c r="C65" s="311">
        <f t="shared" si="4"/>
        <v>0</v>
      </c>
      <c r="D65" s="237">
        <v>0</v>
      </c>
      <c r="E65" s="60"/>
      <c r="F65" s="145">
        <f t="shared" si="5"/>
        <v>0</v>
      </c>
      <c r="G65" s="237"/>
      <c r="H65" s="238"/>
      <c r="I65" s="110">
        <f t="shared" si="6"/>
        <v>0</v>
      </c>
      <c r="J65" s="237">
        <v>0</v>
      </c>
      <c r="K65" s="238"/>
      <c r="L65" s="110">
        <f t="shared" si="7"/>
        <v>0</v>
      </c>
      <c r="M65" s="121"/>
      <c r="N65" s="60"/>
      <c r="O65" s="110">
        <f t="shared" si="8"/>
        <v>0</v>
      </c>
      <c r="P65" s="213"/>
    </row>
    <row r="66" spans="1:16" hidden="1" x14ac:dyDescent="0.25">
      <c r="A66" s="36">
        <v>1147</v>
      </c>
      <c r="B66" s="57" t="s">
        <v>62</v>
      </c>
      <c r="C66" s="311">
        <f t="shared" si="4"/>
        <v>0</v>
      </c>
      <c r="D66" s="237">
        <v>0</v>
      </c>
      <c r="E66" s="60"/>
      <c r="F66" s="145">
        <f t="shared" si="5"/>
        <v>0</v>
      </c>
      <c r="G66" s="237"/>
      <c r="H66" s="238"/>
      <c r="I66" s="110">
        <f t="shared" si="6"/>
        <v>0</v>
      </c>
      <c r="J66" s="237">
        <v>0</v>
      </c>
      <c r="K66" s="238"/>
      <c r="L66" s="110">
        <f t="shared" si="7"/>
        <v>0</v>
      </c>
      <c r="M66" s="121"/>
      <c r="N66" s="60"/>
      <c r="O66" s="110">
        <f t="shared" si="8"/>
        <v>0</v>
      </c>
      <c r="P66" s="213"/>
    </row>
    <row r="67" spans="1:16" hidden="1" x14ac:dyDescent="0.25">
      <c r="A67" s="36">
        <v>1148</v>
      </c>
      <c r="B67" s="57" t="s">
        <v>63</v>
      </c>
      <c r="C67" s="311">
        <f t="shared" si="4"/>
        <v>0</v>
      </c>
      <c r="D67" s="237">
        <v>0</v>
      </c>
      <c r="E67" s="60"/>
      <c r="F67" s="145">
        <f t="shared" si="5"/>
        <v>0</v>
      </c>
      <c r="G67" s="237"/>
      <c r="H67" s="238"/>
      <c r="I67" s="110">
        <f t="shared" si="6"/>
        <v>0</v>
      </c>
      <c r="J67" s="237">
        <v>0</v>
      </c>
      <c r="K67" s="238"/>
      <c r="L67" s="110">
        <f t="shared" si="7"/>
        <v>0</v>
      </c>
      <c r="M67" s="121"/>
      <c r="N67" s="60"/>
      <c r="O67" s="110">
        <f t="shared" si="8"/>
        <v>0</v>
      </c>
      <c r="P67" s="213"/>
    </row>
    <row r="68" spans="1:16" ht="36" hidden="1" x14ac:dyDescent="0.25">
      <c r="A68" s="36">
        <v>1149</v>
      </c>
      <c r="B68" s="57" t="s">
        <v>64</v>
      </c>
      <c r="C68" s="311">
        <f t="shared" si="4"/>
        <v>0</v>
      </c>
      <c r="D68" s="237">
        <v>0</v>
      </c>
      <c r="E68" s="60"/>
      <c r="F68" s="145">
        <f t="shared" si="5"/>
        <v>0</v>
      </c>
      <c r="G68" s="237"/>
      <c r="H68" s="238"/>
      <c r="I68" s="110">
        <f t="shared" si="6"/>
        <v>0</v>
      </c>
      <c r="J68" s="237">
        <v>0</v>
      </c>
      <c r="K68" s="238"/>
      <c r="L68" s="110">
        <f t="shared" si="7"/>
        <v>0</v>
      </c>
      <c r="M68" s="121"/>
      <c r="N68" s="60"/>
      <c r="O68" s="110">
        <f t="shared" si="8"/>
        <v>0</v>
      </c>
      <c r="P68" s="213"/>
    </row>
    <row r="69" spans="1:16" ht="36" hidden="1" x14ac:dyDescent="0.25">
      <c r="A69" s="105">
        <v>1150</v>
      </c>
      <c r="B69" s="78" t="s">
        <v>65</v>
      </c>
      <c r="C69" s="311">
        <f t="shared" si="4"/>
        <v>0</v>
      </c>
      <c r="D69" s="289">
        <v>0</v>
      </c>
      <c r="E69" s="111"/>
      <c r="F69" s="286">
        <f t="shared" si="5"/>
        <v>0</v>
      </c>
      <c r="G69" s="289"/>
      <c r="H69" s="290"/>
      <c r="I69" s="107">
        <f t="shared" si="6"/>
        <v>0</v>
      </c>
      <c r="J69" s="289">
        <v>0</v>
      </c>
      <c r="K69" s="290"/>
      <c r="L69" s="107">
        <f t="shared" si="7"/>
        <v>0</v>
      </c>
      <c r="M69" s="181"/>
      <c r="N69" s="111"/>
      <c r="O69" s="107">
        <f t="shared" si="8"/>
        <v>0</v>
      </c>
      <c r="P69" s="265"/>
    </row>
    <row r="70" spans="1:16" ht="36" hidden="1" x14ac:dyDescent="0.25">
      <c r="A70" s="44">
        <v>1200</v>
      </c>
      <c r="B70" s="103" t="s">
        <v>66</v>
      </c>
      <c r="C70" s="375">
        <f t="shared" si="4"/>
        <v>0</v>
      </c>
      <c r="D70" s="227">
        <f>SUM(D71:D72)</f>
        <v>0</v>
      </c>
      <c r="E70" s="50">
        <f>SUM(E71:E72)</f>
        <v>0</v>
      </c>
      <c r="F70" s="283">
        <f>D70+E70</f>
        <v>0</v>
      </c>
      <c r="G70" s="227">
        <f>SUM(G71:G72)</f>
        <v>0</v>
      </c>
      <c r="H70" s="104">
        <f>SUM(H71:H72)</f>
        <v>0</v>
      </c>
      <c r="I70" s="112">
        <f t="shared" si="6"/>
        <v>0</v>
      </c>
      <c r="J70" s="227">
        <f>SUM(J71:J72)</f>
        <v>0</v>
      </c>
      <c r="K70" s="104">
        <f>SUM(K71:K72)</f>
        <v>0</v>
      </c>
      <c r="L70" s="112">
        <f t="shared" si="7"/>
        <v>0</v>
      </c>
      <c r="M70" s="119">
        <f>SUM(M71:M72)</f>
        <v>0</v>
      </c>
      <c r="N70" s="50">
        <f>SUM(N71:N72)</f>
        <v>0</v>
      </c>
      <c r="O70" s="112">
        <f t="shared" si="8"/>
        <v>0</v>
      </c>
      <c r="P70" s="225"/>
    </row>
    <row r="71" spans="1:16" ht="24" hidden="1" x14ac:dyDescent="0.25">
      <c r="A71" s="164">
        <v>1210</v>
      </c>
      <c r="B71" s="52" t="s">
        <v>67</v>
      </c>
      <c r="C71" s="376">
        <f t="shared" si="4"/>
        <v>0</v>
      </c>
      <c r="D71" s="231">
        <v>0</v>
      </c>
      <c r="E71" s="55"/>
      <c r="F71" s="287">
        <f t="shared" si="5"/>
        <v>0</v>
      </c>
      <c r="G71" s="231"/>
      <c r="H71" s="232"/>
      <c r="I71" s="114">
        <f t="shared" si="6"/>
        <v>0</v>
      </c>
      <c r="J71" s="231">
        <v>0</v>
      </c>
      <c r="K71" s="232"/>
      <c r="L71" s="114">
        <f t="shared" si="7"/>
        <v>0</v>
      </c>
      <c r="M71" s="179"/>
      <c r="N71" s="55"/>
      <c r="O71" s="114">
        <f t="shared" si="8"/>
        <v>0</v>
      </c>
      <c r="P71" s="208"/>
    </row>
    <row r="72" spans="1:16" ht="24" hidden="1" x14ac:dyDescent="0.25">
      <c r="A72" s="108">
        <v>1220</v>
      </c>
      <c r="B72" s="57" t="s">
        <v>68</v>
      </c>
      <c r="C72" s="311">
        <f t="shared" si="4"/>
        <v>0</v>
      </c>
      <c r="D72" s="288">
        <f>SUM(D73:D77)</f>
        <v>0</v>
      </c>
      <c r="E72" s="109">
        <f>SUM(E73:E77)</f>
        <v>0</v>
      </c>
      <c r="F72" s="145">
        <f t="shared" si="5"/>
        <v>0</v>
      </c>
      <c r="G72" s="288">
        <f>SUM(G73:G77)</f>
        <v>0</v>
      </c>
      <c r="H72" s="115">
        <f>SUM(H73:H77)</f>
        <v>0</v>
      </c>
      <c r="I72" s="110">
        <f t="shared" si="6"/>
        <v>0</v>
      </c>
      <c r="J72" s="288">
        <f>SUM(J73:J77)</f>
        <v>0</v>
      </c>
      <c r="K72" s="115">
        <f>SUM(K73:K77)</f>
        <v>0</v>
      </c>
      <c r="L72" s="110">
        <f t="shared" si="7"/>
        <v>0</v>
      </c>
      <c r="M72" s="131">
        <f>SUM(M73:M77)</f>
        <v>0</v>
      </c>
      <c r="N72" s="109">
        <f>SUM(N73:N77)</f>
        <v>0</v>
      </c>
      <c r="O72" s="110">
        <f t="shared" si="8"/>
        <v>0</v>
      </c>
      <c r="P72" s="213"/>
    </row>
    <row r="73" spans="1:16" ht="60" hidden="1" x14ac:dyDescent="0.25">
      <c r="A73" s="36">
        <v>1221</v>
      </c>
      <c r="B73" s="57" t="s">
        <v>69</v>
      </c>
      <c r="C73" s="311">
        <f t="shared" si="4"/>
        <v>0</v>
      </c>
      <c r="D73" s="237">
        <v>0</v>
      </c>
      <c r="E73" s="60"/>
      <c r="F73" s="145">
        <f t="shared" si="5"/>
        <v>0</v>
      </c>
      <c r="G73" s="237"/>
      <c r="H73" s="238"/>
      <c r="I73" s="110">
        <f t="shared" si="6"/>
        <v>0</v>
      </c>
      <c r="J73" s="237">
        <v>0</v>
      </c>
      <c r="K73" s="238"/>
      <c r="L73" s="110">
        <f t="shared" si="7"/>
        <v>0</v>
      </c>
      <c r="M73" s="121"/>
      <c r="N73" s="60"/>
      <c r="O73" s="110">
        <f t="shared" si="8"/>
        <v>0</v>
      </c>
      <c r="P73" s="213"/>
    </row>
    <row r="74" spans="1:16" hidden="1" x14ac:dyDescent="0.25">
      <c r="A74" s="36">
        <v>1223</v>
      </c>
      <c r="B74" s="57" t="s">
        <v>70</v>
      </c>
      <c r="C74" s="311">
        <f t="shared" si="4"/>
        <v>0</v>
      </c>
      <c r="D74" s="237">
        <v>0</v>
      </c>
      <c r="E74" s="60"/>
      <c r="F74" s="145">
        <f t="shared" si="5"/>
        <v>0</v>
      </c>
      <c r="G74" s="237"/>
      <c r="H74" s="238"/>
      <c r="I74" s="110">
        <f t="shared" si="6"/>
        <v>0</v>
      </c>
      <c r="J74" s="237">
        <v>0</v>
      </c>
      <c r="K74" s="238"/>
      <c r="L74" s="110">
        <f t="shared" si="7"/>
        <v>0</v>
      </c>
      <c r="M74" s="121"/>
      <c r="N74" s="60"/>
      <c r="O74" s="110">
        <f t="shared" si="8"/>
        <v>0</v>
      </c>
      <c r="P74" s="213"/>
    </row>
    <row r="75" spans="1:16" hidden="1" x14ac:dyDescent="0.25">
      <c r="A75" s="36">
        <v>1225</v>
      </c>
      <c r="B75" s="57" t="s">
        <v>71</v>
      </c>
      <c r="C75" s="311">
        <f t="shared" si="4"/>
        <v>0</v>
      </c>
      <c r="D75" s="237">
        <v>0</v>
      </c>
      <c r="E75" s="60"/>
      <c r="F75" s="145">
        <f t="shared" si="5"/>
        <v>0</v>
      </c>
      <c r="G75" s="237"/>
      <c r="H75" s="238"/>
      <c r="I75" s="110">
        <f t="shared" si="6"/>
        <v>0</v>
      </c>
      <c r="J75" s="237">
        <v>0</v>
      </c>
      <c r="K75" s="238"/>
      <c r="L75" s="110">
        <f t="shared" si="7"/>
        <v>0</v>
      </c>
      <c r="M75" s="121"/>
      <c r="N75" s="60"/>
      <c r="O75" s="110">
        <f t="shared" si="8"/>
        <v>0</v>
      </c>
      <c r="P75" s="213"/>
    </row>
    <row r="76" spans="1:16" ht="36" hidden="1" x14ac:dyDescent="0.25">
      <c r="A76" s="36">
        <v>1227</v>
      </c>
      <c r="B76" s="57" t="s">
        <v>72</v>
      </c>
      <c r="C76" s="311">
        <f t="shared" si="4"/>
        <v>0</v>
      </c>
      <c r="D76" s="237">
        <v>0</v>
      </c>
      <c r="E76" s="60"/>
      <c r="F76" s="145">
        <f t="shared" si="5"/>
        <v>0</v>
      </c>
      <c r="G76" s="237"/>
      <c r="H76" s="238"/>
      <c r="I76" s="110">
        <f t="shared" si="6"/>
        <v>0</v>
      </c>
      <c r="J76" s="237">
        <v>0</v>
      </c>
      <c r="K76" s="238"/>
      <c r="L76" s="110">
        <f t="shared" si="7"/>
        <v>0</v>
      </c>
      <c r="M76" s="121"/>
      <c r="N76" s="60"/>
      <c r="O76" s="110">
        <f t="shared" si="8"/>
        <v>0</v>
      </c>
      <c r="P76" s="213"/>
    </row>
    <row r="77" spans="1:16" ht="60" hidden="1" x14ac:dyDescent="0.25">
      <c r="A77" s="36">
        <v>1228</v>
      </c>
      <c r="B77" s="57" t="s">
        <v>73</v>
      </c>
      <c r="C77" s="311">
        <f t="shared" si="4"/>
        <v>0</v>
      </c>
      <c r="D77" s="237">
        <v>0</v>
      </c>
      <c r="E77" s="60"/>
      <c r="F77" s="145">
        <f t="shared" si="5"/>
        <v>0</v>
      </c>
      <c r="G77" s="237"/>
      <c r="H77" s="238"/>
      <c r="I77" s="110">
        <f t="shared" si="6"/>
        <v>0</v>
      </c>
      <c r="J77" s="237">
        <v>0</v>
      </c>
      <c r="K77" s="238"/>
      <c r="L77" s="110">
        <f t="shared" si="7"/>
        <v>0</v>
      </c>
      <c r="M77" s="121"/>
      <c r="N77" s="60"/>
      <c r="O77" s="110">
        <f t="shared" si="8"/>
        <v>0</v>
      </c>
      <c r="P77" s="213"/>
    </row>
    <row r="78" spans="1:16" x14ac:dyDescent="0.25">
      <c r="A78" s="99">
        <v>2000</v>
      </c>
      <c r="B78" s="99" t="s">
        <v>74</v>
      </c>
      <c r="C78" s="385">
        <f t="shared" si="4"/>
        <v>5000</v>
      </c>
      <c r="D78" s="280">
        <f>SUM(D79,D86,D133,D167,D168,D175)</f>
        <v>5000</v>
      </c>
      <c r="E78" s="101">
        <f>SUM(E79,E86,E133,E167,E168,E175)</f>
        <v>0</v>
      </c>
      <c r="F78" s="281">
        <f t="shared" si="5"/>
        <v>5000</v>
      </c>
      <c r="G78" s="280">
        <f>SUM(G79,G86,G133,G167,G168,G175)</f>
        <v>0</v>
      </c>
      <c r="H78" s="282">
        <f>SUM(H79,H86,H133,H167,H168,H175)</f>
        <v>0</v>
      </c>
      <c r="I78" s="102">
        <f t="shared" si="6"/>
        <v>0</v>
      </c>
      <c r="J78" s="280">
        <f>SUM(J79,J86,J133,J167,J168,J175)</f>
        <v>0</v>
      </c>
      <c r="K78" s="282">
        <f>SUM(K79,K86,K133,K167,K168,K175)</f>
        <v>0</v>
      </c>
      <c r="L78" s="102">
        <f t="shared" si="7"/>
        <v>0</v>
      </c>
      <c r="M78" s="133">
        <f>SUM(M79,M86,M133,M167,M168,M175)</f>
        <v>0</v>
      </c>
      <c r="N78" s="101">
        <f>SUM(N79,N86,N133,N167,N168,N175)</f>
        <v>0</v>
      </c>
      <c r="O78" s="102">
        <f t="shared" si="8"/>
        <v>0</v>
      </c>
      <c r="P78" s="366"/>
    </row>
    <row r="79" spans="1:16" ht="24" hidden="1" x14ac:dyDescent="0.25">
      <c r="A79" s="44">
        <v>2100</v>
      </c>
      <c r="B79" s="103" t="s">
        <v>75</v>
      </c>
      <c r="C79" s="375">
        <f t="shared" si="4"/>
        <v>0</v>
      </c>
      <c r="D79" s="227">
        <f>SUM(D80,D83)</f>
        <v>0</v>
      </c>
      <c r="E79" s="50">
        <f>SUM(E80,E83)</f>
        <v>0</v>
      </c>
      <c r="F79" s="283">
        <f t="shared" si="5"/>
        <v>0</v>
      </c>
      <c r="G79" s="227">
        <f>SUM(G80,G83)</f>
        <v>0</v>
      </c>
      <c r="H79" s="104">
        <f>SUM(H80,H83)</f>
        <v>0</v>
      </c>
      <c r="I79" s="112">
        <f t="shared" si="6"/>
        <v>0</v>
      </c>
      <c r="J79" s="227">
        <f>SUM(J80,J83)</f>
        <v>0</v>
      </c>
      <c r="K79" s="104">
        <f>SUM(K80,K83)</f>
        <v>0</v>
      </c>
      <c r="L79" s="112">
        <f t="shared" si="7"/>
        <v>0</v>
      </c>
      <c r="M79" s="119">
        <f>SUM(M80,M83)</f>
        <v>0</v>
      </c>
      <c r="N79" s="50">
        <f>SUM(N80,N83)</f>
        <v>0</v>
      </c>
      <c r="O79" s="112">
        <f t="shared" si="8"/>
        <v>0</v>
      </c>
      <c r="P79" s="225"/>
    </row>
    <row r="80" spans="1:16" ht="24" hidden="1" x14ac:dyDescent="0.25">
      <c r="A80" s="164">
        <v>2110</v>
      </c>
      <c r="B80" s="52" t="s">
        <v>76</v>
      </c>
      <c r="C80" s="376">
        <f t="shared" si="4"/>
        <v>0</v>
      </c>
      <c r="D80" s="291">
        <f>SUM(D81:D82)</f>
        <v>0</v>
      </c>
      <c r="E80" s="113">
        <f>SUM(E81:E82)</f>
        <v>0</v>
      </c>
      <c r="F80" s="287">
        <f t="shared" si="5"/>
        <v>0</v>
      </c>
      <c r="G80" s="291">
        <f>SUM(G81:G82)</f>
        <v>0</v>
      </c>
      <c r="H80" s="292">
        <f>SUM(H81:H82)</f>
        <v>0</v>
      </c>
      <c r="I80" s="114">
        <f t="shared" si="6"/>
        <v>0</v>
      </c>
      <c r="J80" s="291">
        <f>SUM(J81:J82)</f>
        <v>0</v>
      </c>
      <c r="K80" s="292">
        <f>SUM(K81:K82)</f>
        <v>0</v>
      </c>
      <c r="L80" s="114">
        <f t="shared" si="7"/>
        <v>0</v>
      </c>
      <c r="M80" s="135">
        <f>SUM(M81:M82)</f>
        <v>0</v>
      </c>
      <c r="N80" s="113">
        <f>SUM(N81:N82)</f>
        <v>0</v>
      </c>
      <c r="O80" s="114">
        <f t="shared" si="8"/>
        <v>0</v>
      </c>
      <c r="P80" s="208"/>
    </row>
    <row r="81" spans="1:16" hidden="1" x14ac:dyDescent="0.25">
      <c r="A81" s="36">
        <v>2111</v>
      </c>
      <c r="B81" s="57" t="s">
        <v>77</v>
      </c>
      <c r="C81" s="311">
        <f t="shared" si="4"/>
        <v>0</v>
      </c>
      <c r="D81" s="237">
        <v>0</v>
      </c>
      <c r="E81" s="60"/>
      <c r="F81" s="145">
        <f t="shared" si="5"/>
        <v>0</v>
      </c>
      <c r="G81" s="237"/>
      <c r="H81" s="238"/>
      <c r="I81" s="110">
        <f t="shared" si="6"/>
        <v>0</v>
      </c>
      <c r="J81" s="237">
        <v>0</v>
      </c>
      <c r="K81" s="238"/>
      <c r="L81" s="110">
        <f t="shared" si="7"/>
        <v>0</v>
      </c>
      <c r="M81" s="121"/>
      <c r="N81" s="60"/>
      <c r="O81" s="110">
        <f t="shared" si="8"/>
        <v>0</v>
      </c>
      <c r="P81" s="213"/>
    </row>
    <row r="82" spans="1:16" ht="24" hidden="1" x14ac:dyDescent="0.25">
      <c r="A82" s="36">
        <v>2112</v>
      </c>
      <c r="B82" s="57" t="s">
        <v>78</v>
      </c>
      <c r="C82" s="311">
        <f t="shared" si="4"/>
        <v>0</v>
      </c>
      <c r="D82" s="237">
        <v>0</v>
      </c>
      <c r="E82" s="60"/>
      <c r="F82" s="145">
        <f t="shared" si="5"/>
        <v>0</v>
      </c>
      <c r="G82" s="237"/>
      <c r="H82" s="238"/>
      <c r="I82" s="110">
        <f t="shared" si="6"/>
        <v>0</v>
      </c>
      <c r="J82" s="237">
        <v>0</v>
      </c>
      <c r="K82" s="238"/>
      <c r="L82" s="110">
        <f t="shared" si="7"/>
        <v>0</v>
      </c>
      <c r="M82" s="121"/>
      <c r="N82" s="60"/>
      <c r="O82" s="110">
        <f t="shared" si="8"/>
        <v>0</v>
      </c>
      <c r="P82" s="213"/>
    </row>
    <row r="83" spans="1:16" ht="24" hidden="1" x14ac:dyDescent="0.25">
      <c r="A83" s="108">
        <v>2120</v>
      </c>
      <c r="B83" s="57" t="s">
        <v>79</v>
      </c>
      <c r="C83" s="311">
        <f t="shared" si="4"/>
        <v>0</v>
      </c>
      <c r="D83" s="288">
        <f>SUM(D84:D85)</f>
        <v>0</v>
      </c>
      <c r="E83" s="109">
        <f>SUM(E84:E85)</f>
        <v>0</v>
      </c>
      <c r="F83" s="145">
        <f t="shared" si="5"/>
        <v>0</v>
      </c>
      <c r="G83" s="288">
        <f>SUM(G84:G85)</f>
        <v>0</v>
      </c>
      <c r="H83" s="115">
        <f>SUM(H84:H85)</f>
        <v>0</v>
      </c>
      <c r="I83" s="110">
        <f t="shared" si="6"/>
        <v>0</v>
      </c>
      <c r="J83" s="288">
        <f>SUM(J84:J85)</f>
        <v>0</v>
      </c>
      <c r="K83" s="115">
        <f>SUM(K84:K85)</f>
        <v>0</v>
      </c>
      <c r="L83" s="110">
        <f t="shared" si="7"/>
        <v>0</v>
      </c>
      <c r="M83" s="131">
        <f>SUM(M84:M85)</f>
        <v>0</v>
      </c>
      <c r="N83" s="109">
        <f>SUM(N84:N85)</f>
        <v>0</v>
      </c>
      <c r="O83" s="110">
        <f t="shared" si="8"/>
        <v>0</v>
      </c>
      <c r="P83" s="213"/>
    </row>
    <row r="84" spans="1:16" hidden="1" x14ac:dyDescent="0.25">
      <c r="A84" s="36">
        <v>2121</v>
      </c>
      <c r="B84" s="57" t="s">
        <v>77</v>
      </c>
      <c r="C84" s="311">
        <f t="shared" si="4"/>
        <v>0</v>
      </c>
      <c r="D84" s="237">
        <v>0</v>
      </c>
      <c r="E84" s="60"/>
      <c r="F84" s="145">
        <f t="shared" si="5"/>
        <v>0</v>
      </c>
      <c r="G84" s="237"/>
      <c r="H84" s="238"/>
      <c r="I84" s="110">
        <f t="shared" si="6"/>
        <v>0</v>
      </c>
      <c r="J84" s="237">
        <v>0</v>
      </c>
      <c r="K84" s="238"/>
      <c r="L84" s="110">
        <f t="shared" si="7"/>
        <v>0</v>
      </c>
      <c r="M84" s="121"/>
      <c r="N84" s="60"/>
      <c r="O84" s="110">
        <f t="shared" si="8"/>
        <v>0</v>
      </c>
      <c r="P84" s="213"/>
    </row>
    <row r="85" spans="1:16" ht="24" hidden="1" x14ac:dyDescent="0.25">
      <c r="A85" s="36">
        <v>2122</v>
      </c>
      <c r="B85" s="57" t="s">
        <v>78</v>
      </c>
      <c r="C85" s="311">
        <f t="shared" si="4"/>
        <v>0</v>
      </c>
      <c r="D85" s="237">
        <v>0</v>
      </c>
      <c r="E85" s="60"/>
      <c r="F85" s="145">
        <f t="shared" si="5"/>
        <v>0</v>
      </c>
      <c r="G85" s="237"/>
      <c r="H85" s="238"/>
      <c r="I85" s="110">
        <f t="shared" si="6"/>
        <v>0</v>
      </c>
      <c r="J85" s="237">
        <v>0</v>
      </c>
      <c r="K85" s="238"/>
      <c r="L85" s="110">
        <f t="shared" si="7"/>
        <v>0</v>
      </c>
      <c r="M85" s="121"/>
      <c r="N85" s="60"/>
      <c r="O85" s="110">
        <f t="shared" si="8"/>
        <v>0</v>
      </c>
      <c r="P85" s="213"/>
    </row>
    <row r="86" spans="1:16" x14ac:dyDescent="0.25">
      <c r="A86" s="44">
        <v>2200</v>
      </c>
      <c r="B86" s="103" t="s">
        <v>80</v>
      </c>
      <c r="C86" s="293">
        <f t="shared" si="4"/>
        <v>5000</v>
      </c>
      <c r="D86" s="227">
        <f>SUM(D87,D92,D98,D106,D115,D119,D125,D131)</f>
        <v>5000</v>
      </c>
      <c r="E86" s="50">
        <f>SUM(E87,E92,E98,E106,E115,E119,E125,E131)</f>
        <v>0</v>
      </c>
      <c r="F86" s="283">
        <f t="shared" si="5"/>
        <v>5000</v>
      </c>
      <c r="G86" s="227">
        <f>SUM(G87,G92,G98,G106,G115,G119,G125,G131)</f>
        <v>0</v>
      </c>
      <c r="H86" s="104">
        <f>SUM(H87,H92,H98,H106,H115,H119,H125,H131)</f>
        <v>0</v>
      </c>
      <c r="I86" s="112">
        <f t="shared" si="6"/>
        <v>0</v>
      </c>
      <c r="J86" s="227">
        <f>SUM(J87,J92,J98,J106,J115,J119,J125,J131)</f>
        <v>0</v>
      </c>
      <c r="K86" s="104">
        <f>SUM(K87,K92,K98,K106,K115,K119,K125,K131)</f>
        <v>0</v>
      </c>
      <c r="L86" s="112">
        <f t="shared" si="7"/>
        <v>0</v>
      </c>
      <c r="M86" s="173">
        <f>SUM(M87,M92,M98,M106,M115,M119,M125,M131)</f>
        <v>0</v>
      </c>
      <c r="N86" s="158">
        <f>SUM(N87,N92,N98,N106,N115,N119,N125,N131)</f>
        <v>0</v>
      </c>
      <c r="O86" s="159">
        <f t="shared" si="8"/>
        <v>0</v>
      </c>
      <c r="P86" s="294"/>
    </row>
    <row r="87" spans="1:16" ht="24" hidden="1" x14ac:dyDescent="0.25">
      <c r="A87" s="105">
        <v>2210</v>
      </c>
      <c r="B87" s="78" t="s">
        <v>81</v>
      </c>
      <c r="C87" s="380">
        <f t="shared" si="4"/>
        <v>0</v>
      </c>
      <c r="D87" s="127">
        <f>SUM(D88:D91)</f>
        <v>0</v>
      </c>
      <c r="E87" s="106">
        <f>SUM(E88:E91)</f>
        <v>0</v>
      </c>
      <c r="F87" s="286">
        <f t="shared" si="5"/>
        <v>0</v>
      </c>
      <c r="G87" s="127">
        <f>SUM(G88:G91)</f>
        <v>0</v>
      </c>
      <c r="H87" s="172">
        <f>SUM(H88:H91)</f>
        <v>0</v>
      </c>
      <c r="I87" s="107">
        <f t="shared" si="6"/>
        <v>0</v>
      </c>
      <c r="J87" s="127">
        <f>SUM(J88:J91)</f>
        <v>0</v>
      </c>
      <c r="K87" s="172">
        <f>SUM(K88:K91)</f>
        <v>0</v>
      </c>
      <c r="L87" s="107">
        <f t="shared" si="7"/>
        <v>0</v>
      </c>
      <c r="M87" s="132">
        <f>SUM(M88:M91)</f>
        <v>0</v>
      </c>
      <c r="N87" s="106">
        <f>SUM(N88:N91)</f>
        <v>0</v>
      </c>
      <c r="O87" s="107">
        <f t="shared" si="8"/>
        <v>0</v>
      </c>
      <c r="P87" s="265"/>
    </row>
    <row r="88" spans="1:16" ht="24" hidden="1" x14ac:dyDescent="0.25">
      <c r="A88" s="32">
        <v>2211</v>
      </c>
      <c r="B88" s="52" t="s">
        <v>82</v>
      </c>
      <c r="C88" s="311">
        <f t="shared" si="4"/>
        <v>0</v>
      </c>
      <c r="D88" s="231">
        <v>0</v>
      </c>
      <c r="E88" s="55"/>
      <c r="F88" s="287">
        <f t="shared" si="5"/>
        <v>0</v>
      </c>
      <c r="G88" s="231"/>
      <c r="H88" s="232"/>
      <c r="I88" s="114">
        <f t="shared" si="6"/>
        <v>0</v>
      </c>
      <c r="J88" s="231">
        <v>0</v>
      </c>
      <c r="K88" s="232"/>
      <c r="L88" s="114">
        <f t="shared" si="7"/>
        <v>0</v>
      </c>
      <c r="M88" s="179"/>
      <c r="N88" s="55"/>
      <c r="O88" s="114">
        <f t="shared" si="8"/>
        <v>0</v>
      </c>
      <c r="P88" s="208"/>
    </row>
    <row r="89" spans="1:16" ht="36" hidden="1" x14ac:dyDescent="0.25">
      <c r="A89" s="36">
        <v>2212</v>
      </c>
      <c r="B89" s="57" t="s">
        <v>83</v>
      </c>
      <c r="C89" s="311">
        <f t="shared" si="4"/>
        <v>0</v>
      </c>
      <c r="D89" s="237">
        <v>0</v>
      </c>
      <c r="E89" s="60"/>
      <c r="F89" s="145">
        <f t="shared" si="5"/>
        <v>0</v>
      </c>
      <c r="G89" s="237"/>
      <c r="H89" s="238"/>
      <c r="I89" s="110">
        <f t="shared" si="6"/>
        <v>0</v>
      </c>
      <c r="J89" s="237">
        <v>0</v>
      </c>
      <c r="K89" s="238"/>
      <c r="L89" s="110">
        <f t="shared" si="7"/>
        <v>0</v>
      </c>
      <c r="M89" s="121"/>
      <c r="N89" s="60"/>
      <c r="O89" s="110">
        <f t="shared" si="8"/>
        <v>0</v>
      </c>
      <c r="P89" s="213"/>
    </row>
    <row r="90" spans="1:16" ht="24" hidden="1" x14ac:dyDescent="0.25">
      <c r="A90" s="36">
        <v>2214</v>
      </c>
      <c r="B90" s="57" t="s">
        <v>84</v>
      </c>
      <c r="C90" s="311">
        <f t="shared" si="4"/>
        <v>0</v>
      </c>
      <c r="D90" s="237">
        <v>0</v>
      </c>
      <c r="E90" s="60"/>
      <c r="F90" s="145">
        <f t="shared" si="5"/>
        <v>0</v>
      </c>
      <c r="G90" s="237"/>
      <c r="H90" s="238"/>
      <c r="I90" s="110">
        <f t="shared" si="6"/>
        <v>0</v>
      </c>
      <c r="J90" s="237">
        <v>0</v>
      </c>
      <c r="K90" s="238"/>
      <c r="L90" s="110">
        <f t="shared" si="7"/>
        <v>0</v>
      </c>
      <c r="M90" s="121"/>
      <c r="N90" s="60"/>
      <c r="O90" s="110">
        <f t="shared" si="8"/>
        <v>0</v>
      </c>
      <c r="P90" s="213"/>
    </row>
    <row r="91" spans="1:16" hidden="1" x14ac:dyDescent="0.25">
      <c r="A91" s="36">
        <v>2219</v>
      </c>
      <c r="B91" s="57" t="s">
        <v>85</v>
      </c>
      <c r="C91" s="311">
        <f t="shared" si="4"/>
        <v>0</v>
      </c>
      <c r="D91" s="237">
        <v>0</v>
      </c>
      <c r="E91" s="60"/>
      <c r="F91" s="145">
        <f t="shared" si="5"/>
        <v>0</v>
      </c>
      <c r="G91" s="237"/>
      <c r="H91" s="238"/>
      <c r="I91" s="110">
        <f t="shared" si="6"/>
        <v>0</v>
      </c>
      <c r="J91" s="237">
        <v>0</v>
      </c>
      <c r="K91" s="238"/>
      <c r="L91" s="110">
        <f t="shared" si="7"/>
        <v>0</v>
      </c>
      <c r="M91" s="121"/>
      <c r="N91" s="60"/>
      <c r="O91" s="110">
        <f t="shared" si="8"/>
        <v>0</v>
      </c>
      <c r="P91" s="213"/>
    </row>
    <row r="92" spans="1:16" ht="24" hidden="1" x14ac:dyDescent="0.25">
      <c r="A92" s="108">
        <v>2220</v>
      </c>
      <c r="B92" s="57" t="s">
        <v>86</v>
      </c>
      <c r="C92" s="311">
        <f t="shared" si="4"/>
        <v>0</v>
      </c>
      <c r="D92" s="288">
        <f>SUM(D93:D97)</f>
        <v>0</v>
      </c>
      <c r="E92" s="109">
        <f>SUM(E93:E97)</f>
        <v>0</v>
      </c>
      <c r="F92" s="145">
        <f t="shared" si="5"/>
        <v>0</v>
      </c>
      <c r="G92" s="288">
        <f>SUM(G93:G97)</f>
        <v>0</v>
      </c>
      <c r="H92" s="115">
        <f>SUM(H93:H97)</f>
        <v>0</v>
      </c>
      <c r="I92" s="110">
        <f t="shared" si="6"/>
        <v>0</v>
      </c>
      <c r="J92" s="288">
        <f>SUM(J93:J97)</f>
        <v>0</v>
      </c>
      <c r="K92" s="115">
        <f>SUM(K93:K97)</f>
        <v>0</v>
      </c>
      <c r="L92" s="110">
        <f t="shared" si="7"/>
        <v>0</v>
      </c>
      <c r="M92" s="131">
        <f>SUM(M93:M97)</f>
        <v>0</v>
      </c>
      <c r="N92" s="109">
        <f>SUM(N93:N97)</f>
        <v>0</v>
      </c>
      <c r="O92" s="110">
        <f t="shared" si="8"/>
        <v>0</v>
      </c>
      <c r="P92" s="213"/>
    </row>
    <row r="93" spans="1:16" hidden="1" x14ac:dyDescent="0.25">
      <c r="A93" s="36">
        <v>2221</v>
      </c>
      <c r="B93" s="57" t="s">
        <v>87</v>
      </c>
      <c r="C93" s="311">
        <f t="shared" si="4"/>
        <v>0</v>
      </c>
      <c r="D93" s="237">
        <v>0</v>
      </c>
      <c r="E93" s="60"/>
      <c r="F93" s="145">
        <f t="shared" si="5"/>
        <v>0</v>
      </c>
      <c r="G93" s="237"/>
      <c r="H93" s="238"/>
      <c r="I93" s="110">
        <f t="shared" si="6"/>
        <v>0</v>
      </c>
      <c r="J93" s="237">
        <v>0</v>
      </c>
      <c r="K93" s="238"/>
      <c r="L93" s="110">
        <f t="shared" si="7"/>
        <v>0</v>
      </c>
      <c r="M93" s="121"/>
      <c r="N93" s="60"/>
      <c r="O93" s="110">
        <f t="shared" si="8"/>
        <v>0</v>
      </c>
      <c r="P93" s="213"/>
    </row>
    <row r="94" spans="1:16" hidden="1" x14ac:dyDescent="0.25">
      <c r="A94" s="36">
        <v>2222</v>
      </c>
      <c r="B94" s="57" t="s">
        <v>88</v>
      </c>
      <c r="C94" s="311">
        <f t="shared" si="4"/>
        <v>0</v>
      </c>
      <c r="D94" s="237">
        <v>0</v>
      </c>
      <c r="E94" s="60"/>
      <c r="F94" s="145">
        <f t="shared" si="5"/>
        <v>0</v>
      </c>
      <c r="G94" s="237"/>
      <c r="H94" s="238"/>
      <c r="I94" s="110">
        <f t="shared" si="6"/>
        <v>0</v>
      </c>
      <c r="J94" s="237">
        <v>0</v>
      </c>
      <c r="K94" s="238"/>
      <c r="L94" s="110">
        <f t="shared" si="7"/>
        <v>0</v>
      </c>
      <c r="M94" s="121"/>
      <c r="N94" s="60"/>
      <c r="O94" s="110">
        <f t="shared" si="8"/>
        <v>0</v>
      </c>
      <c r="P94" s="213"/>
    </row>
    <row r="95" spans="1:16" hidden="1" x14ac:dyDescent="0.25">
      <c r="A95" s="36">
        <v>2223</v>
      </c>
      <c r="B95" s="57" t="s">
        <v>89</v>
      </c>
      <c r="C95" s="311">
        <f t="shared" si="4"/>
        <v>0</v>
      </c>
      <c r="D95" s="237">
        <v>0</v>
      </c>
      <c r="E95" s="60"/>
      <c r="F95" s="145">
        <f t="shared" si="5"/>
        <v>0</v>
      </c>
      <c r="G95" s="237"/>
      <c r="H95" s="238"/>
      <c r="I95" s="110">
        <f t="shared" si="6"/>
        <v>0</v>
      </c>
      <c r="J95" s="237">
        <v>0</v>
      </c>
      <c r="K95" s="238"/>
      <c r="L95" s="110">
        <f t="shared" si="7"/>
        <v>0</v>
      </c>
      <c r="M95" s="121"/>
      <c r="N95" s="60"/>
      <c r="O95" s="110">
        <f t="shared" si="8"/>
        <v>0</v>
      </c>
      <c r="P95" s="213"/>
    </row>
    <row r="96" spans="1:16" ht="48" hidden="1" x14ac:dyDescent="0.25">
      <c r="A96" s="36">
        <v>2224</v>
      </c>
      <c r="B96" s="57" t="s">
        <v>90</v>
      </c>
      <c r="C96" s="311">
        <f t="shared" si="4"/>
        <v>0</v>
      </c>
      <c r="D96" s="237">
        <v>0</v>
      </c>
      <c r="E96" s="60"/>
      <c r="F96" s="145">
        <f t="shared" si="5"/>
        <v>0</v>
      </c>
      <c r="G96" s="237"/>
      <c r="H96" s="238"/>
      <c r="I96" s="110">
        <f t="shared" si="6"/>
        <v>0</v>
      </c>
      <c r="J96" s="237">
        <v>0</v>
      </c>
      <c r="K96" s="238"/>
      <c r="L96" s="110">
        <f t="shared" si="7"/>
        <v>0</v>
      </c>
      <c r="M96" s="121"/>
      <c r="N96" s="60"/>
      <c r="O96" s="110">
        <f t="shared" si="8"/>
        <v>0</v>
      </c>
      <c r="P96" s="213"/>
    </row>
    <row r="97" spans="1:16" ht="24" hidden="1" x14ac:dyDescent="0.25">
      <c r="A97" s="36">
        <v>2229</v>
      </c>
      <c r="B97" s="57" t="s">
        <v>91</v>
      </c>
      <c r="C97" s="311">
        <f t="shared" si="4"/>
        <v>0</v>
      </c>
      <c r="D97" s="237">
        <v>0</v>
      </c>
      <c r="E97" s="60"/>
      <c r="F97" s="145">
        <f t="shared" si="5"/>
        <v>0</v>
      </c>
      <c r="G97" s="237"/>
      <c r="H97" s="238"/>
      <c r="I97" s="110">
        <f t="shared" si="6"/>
        <v>0</v>
      </c>
      <c r="J97" s="237">
        <v>0</v>
      </c>
      <c r="K97" s="238"/>
      <c r="L97" s="110">
        <f t="shared" si="7"/>
        <v>0</v>
      </c>
      <c r="M97" s="121"/>
      <c r="N97" s="60"/>
      <c r="O97" s="110">
        <f t="shared" si="8"/>
        <v>0</v>
      </c>
      <c r="P97" s="213"/>
    </row>
    <row r="98" spans="1:16" ht="36" hidden="1" x14ac:dyDescent="0.25">
      <c r="A98" s="108">
        <v>2230</v>
      </c>
      <c r="B98" s="57" t="s">
        <v>92</v>
      </c>
      <c r="C98" s="311">
        <f t="shared" si="4"/>
        <v>0</v>
      </c>
      <c r="D98" s="288">
        <f>SUM(D99:D105)</f>
        <v>0</v>
      </c>
      <c r="E98" s="109">
        <f>SUM(E99:E105)</f>
        <v>0</v>
      </c>
      <c r="F98" s="145">
        <f t="shared" si="5"/>
        <v>0</v>
      </c>
      <c r="G98" s="288">
        <f>SUM(G99:G105)</f>
        <v>0</v>
      </c>
      <c r="H98" s="115">
        <f>SUM(H99:H105)</f>
        <v>0</v>
      </c>
      <c r="I98" s="110">
        <f t="shared" si="6"/>
        <v>0</v>
      </c>
      <c r="J98" s="288">
        <f>SUM(J99:J105)</f>
        <v>0</v>
      </c>
      <c r="K98" s="115">
        <f>SUM(K99:K105)</f>
        <v>0</v>
      </c>
      <c r="L98" s="110">
        <f t="shared" si="7"/>
        <v>0</v>
      </c>
      <c r="M98" s="131">
        <f>SUM(M99:M105)</f>
        <v>0</v>
      </c>
      <c r="N98" s="109">
        <f>SUM(N99:N105)</f>
        <v>0</v>
      </c>
      <c r="O98" s="110">
        <f t="shared" si="8"/>
        <v>0</v>
      </c>
      <c r="P98" s="213"/>
    </row>
    <row r="99" spans="1:16" ht="24" hidden="1" x14ac:dyDescent="0.25">
      <c r="A99" s="36">
        <v>2231</v>
      </c>
      <c r="B99" s="57" t="s">
        <v>93</v>
      </c>
      <c r="C99" s="311">
        <f t="shared" si="4"/>
        <v>0</v>
      </c>
      <c r="D99" s="237">
        <v>0</v>
      </c>
      <c r="E99" s="60"/>
      <c r="F99" s="145">
        <f t="shared" si="5"/>
        <v>0</v>
      </c>
      <c r="G99" s="237"/>
      <c r="H99" s="238"/>
      <c r="I99" s="110">
        <f t="shared" si="6"/>
        <v>0</v>
      </c>
      <c r="J99" s="237">
        <v>0</v>
      </c>
      <c r="K99" s="238"/>
      <c r="L99" s="110">
        <f t="shared" si="7"/>
        <v>0</v>
      </c>
      <c r="M99" s="121"/>
      <c r="N99" s="60"/>
      <c r="O99" s="110">
        <f t="shared" si="8"/>
        <v>0</v>
      </c>
      <c r="P99" s="213"/>
    </row>
    <row r="100" spans="1:16" ht="36" hidden="1" x14ac:dyDescent="0.25">
      <c r="A100" s="36">
        <v>2232</v>
      </c>
      <c r="B100" s="57" t="s">
        <v>94</v>
      </c>
      <c r="C100" s="311">
        <f t="shared" si="4"/>
        <v>0</v>
      </c>
      <c r="D100" s="237">
        <v>0</v>
      </c>
      <c r="E100" s="60"/>
      <c r="F100" s="145">
        <f t="shared" si="5"/>
        <v>0</v>
      </c>
      <c r="G100" s="237"/>
      <c r="H100" s="238"/>
      <c r="I100" s="110">
        <f t="shared" si="6"/>
        <v>0</v>
      </c>
      <c r="J100" s="237">
        <v>0</v>
      </c>
      <c r="K100" s="238"/>
      <c r="L100" s="110">
        <f t="shared" si="7"/>
        <v>0</v>
      </c>
      <c r="M100" s="121"/>
      <c r="N100" s="60"/>
      <c r="O100" s="110">
        <f t="shared" si="8"/>
        <v>0</v>
      </c>
      <c r="P100" s="213"/>
    </row>
    <row r="101" spans="1:16" ht="24" hidden="1" x14ac:dyDescent="0.25">
      <c r="A101" s="32">
        <v>2233</v>
      </c>
      <c r="B101" s="52" t="s">
        <v>95</v>
      </c>
      <c r="C101" s="311">
        <f t="shared" si="4"/>
        <v>0</v>
      </c>
      <c r="D101" s="231">
        <v>0</v>
      </c>
      <c r="E101" s="55"/>
      <c r="F101" s="287">
        <f t="shared" si="5"/>
        <v>0</v>
      </c>
      <c r="G101" s="231"/>
      <c r="H101" s="232"/>
      <c r="I101" s="114">
        <f t="shared" si="6"/>
        <v>0</v>
      </c>
      <c r="J101" s="231">
        <v>0</v>
      </c>
      <c r="K101" s="232"/>
      <c r="L101" s="114">
        <f t="shared" si="7"/>
        <v>0</v>
      </c>
      <c r="M101" s="179"/>
      <c r="N101" s="55"/>
      <c r="O101" s="114">
        <f t="shared" si="8"/>
        <v>0</v>
      </c>
      <c r="P101" s="208"/>
    </row>
    <row r="102" spans="1:16" ht="36" hidden="1" x14ac:dyDescent="0.25">
      <c r="A102" s="36">
        <v>2234</v>
      </c>
      <c r="B102" s="57" t="s">
        <v>96</v>
      </c>
      <c r="C102" s="311">
        <f t="shared" si="4"/>
        <v>0</v>
      </c>
      <c r="D102" s="237">
        <v>0</v>
      </c>
      <c r="E102" s="60"/>
      <c r="F102" s="145">
        <f t="shared" si="5"/>
        <v>0</v>
      </c>
      <c r="G102" s="237"/>
      <c r="H102" s="238"/>
      <c r="I102" s="110">
        <f t="shared" si="6"/>
        <v>0</v>
      </c>
      <c r="J102" s="237">
        <v>0</v>
      </c>
      <c r="K102" s="238"/>
      <c r="L102" s="110">
        <f t="shared" si="7"/>
        <v>0</v>
      </c>
      <c r="M102" s="121"/>
      <c r="N102" s="60"/>
      <c r="O102" s="110">
        <f t="shared" si="8"/>
        <v>0</v>
      </c>
      <c r="P102" s="213"/>
    </row>
    <row r="103" spans="1:16" ht="24" hidden="1" x14ac:dyDescent="0.25">
      <c r="A103" s="36">
        <v>2235</v>
      </c>
      <c r="B103" s="57" t="s">
        <v>97</v>
      </c>
      <c r="C103" s="311">
        <f t="shared" si="4"/>
        <v>0</v>
      </c>
      <c r="D103" s="237">
        <v>0</v>
      </c>
      <c r="E103" s="60"/>
      <c r="F103" s="145">
        <f t="shared" si="5"/>
        <v>0</v>
      </c>
      <c r="G103" s="237"/>
      <c r="H103" s="238"/>
      <c r="I103" s="110">
        <f t="shared" si="6"/>
        <v>0</v>
      </c>
      <c r="J103" s="237">
        <v>0</v>
      </c>
      <c r="K103" s="238"/>
      <c r="L103" s="110">
        <f t="shared" si="7"/>
        <v>0</v>
      </c>
      <c r="M103" s="121"/>
      <c r="N103" s="60"/>
      <c r="O103" s="110">
        <f t="shared" si="8"/>
        <v>0</v>
      </c>
      <c r="P103" s="213"/>
    </row>
    <row r="104" spans="1:16" hidden="1" x14ac:dyDescent="0.25">
      <c r="A104" s="36">
        <v>2236</v>
      </c>
      <c r="B104" s="57" t="s">
        <v>98</v>
      </c>
      <c r="C104" s="311">
        <f t="shared" si="4"/>
        <v>0</v>
      </c>
      <c r="D104" s="237">
        <v>0</v>
      </c>
      <c r="E104" s="60"/>
      <c r="F104" s="145">
        <f t="shared" si="5"/>
        <v>0</v>
      </c>
      <c r="G104" s="237"/>
      <c r="H104" s="238"/>
      <c r="I104" s="110">
        <f t="shared" si="6"/>
        <v>0</v>
      </c>
      <c r="J104" s="237">
        <v>0</v>
      </c>
      <c r="K104" s="238"/>
      <c r="L104" s="110">
        <f t="shared" si="7"/>
        <v>0</v>
      </c>
      <c r="M104" s="121"/>
      <c r="N104" s="60"/>
      <c r="O104" s="110">
        <f t="shared" si="8"/>
        <v>0</v>
      </c>
      <c r="P104" s="213"/>
    </row>
    <row r="105" spans="1:16" ht="24" hidden="1" x14ac:dyDescent="0.25">
      <c r="A105" s="36">
        <v>2239</v>
      </c>
      <c r="B105" s="57" t="s">
        <v>99</v>
      </c>
      <c r="C105" s="311">
        <f t="shared" si="4"/>
        <v>0</v>
      </c>
      <c r="D105" s="237">
        <v>0</v>
      </c>
      <c r="E105" s="60"/>
      <c r="F105" s="145">
        <f t="shared" si="5"/>
        <v>0</v>
      </c>
      <c r="G105" s="237"/>
      <c r="H105" s="238"/>
      <c r="I105" s="110">
        <f t="shared" si="6"/>
        <v>0</v>
      </c>
      <c r="J105" s="237">
        <v>0</v>
      </c>
      <c r="K105" s="238"/>
      <c r="L105" s="110">
        <f t="shared" si="7"/>
        <v>0</v>
      </c>
      <c r="M105" s="121"/>
      <c r="N105" s="60"/>
      <c r="O105" s="110">
        <f t="shared" si="8"/>
        <v>0</v>
      </c>
      <c r="P105" s="213"/>
    </row>
    <row r="106" spans="1:16" ht="36" x14ac:dyDescent="0.25">
      <c r="A106" s="108">
        <v>2240</v>
      </c>
      <c r="B106" s="57" t="s">
        <v>100</v>
      </c>
      <c r="C106" s="311">
        <f t="shared" si="4"/>
        <v>5000</v>
      </c>
      <c r="D106" s="288">
        <f>SUM(D107:D114)</f>
        <v>5000</v>
      </c>
      <c r="E106" s="109">
        <f>SUM(E107:E114)</f>
        <v>0</v>
      </c>
      <c r="F106" s="145">
        <f t="shared" si="5"/>
        <v>5000</v>
      </c>
      <c r="G106" s="288">
        <f>SUM(G107:G114)</f>
        <v>0</v>
      </c>
      <c r="H106" s="115">
        <f>SUM(H107:H114)</f>
        <v>0</v>
      </c>
      <c r="I106" s="110">
        <f t="shared" si="6"/>
        <v>0</v>
      </c>
      <c r="J106" s="288">
        <f>SUM(J107:J114)</f>
        <v>0</v>
      </c>
      <c r="K106" s="115">
        <f>SUM(K107:K114)</f>
        <v>0</v>
      </c>
      <c r="L106" s="110">
        <f t="shared" si="7"/>
        <v>0</v>
      </c>
      <c r="M106" s="131">
        <f>SUM(M107:M114)</f>
        <v>0</v>
      </c>
      <c r="N106" s="109">
        <f>SUM(N107:N114)</f>
        <v>0</v>
      </c>
      <c r="O106" s="110">
        <f t="shared" si="8"/>
        <v>0</v>
      </c>
      <c r="P106" s="213"/>
    </row>
    <row r="107" spans="1:16" x14ac:dyDescent="0.25">
      <c r="A107" s="36">
        <v>2241</v>
      </c>
      <c r="B107" s="57" t="s">
        <v>101</v>
      </c>
      <c r="C107" s="311">
        <f t="shared" si="4"/>
        <v>5000</v>
      </c>
      <c r="D107" s="237">
        <v>5000</v>
      </c>
      <c r="E107" s="60"/>
      <c r="F107" s="145">
        <f t="shared" si="5"/>
        <v>5000</v>
      </c>
      <c r="G107" s="237"/>
      <c r="H107" s="238"/>
      <c r="I107" s="110">
        <f t="shared" si="6"/>
        <v>0</v>
      </c>
      <c r="J107" s="237">
        <v>0</v>
      </c>
      <c r="K107" s="238"/>
      <c r="L107" s="110">
        <f t="shared" si="7"/>
        <v>0</v>
      </c>
      <c r="M107" s="121"/>
      <c r="N107" s="60"/>
      <c r="O107" s="110">
        <f t="shared" si="8"/>
        <v>0</v>
      </c>
      <c r="P107" s="213"/>
    </row>
    <row r="108" spans="1:16" ht="24" hidden="1" x14ac:dyDescent="0.25">
      <c r="A108" s="36">
        <v>2242</v>
      </c>
      <c r="B108" s="57" t="s">
        <v>102</v>
      </c>
      <c r="C108" s="311">
        <f t="shared" si="4"/>
        <v>0</v>
      </c>
      <c r="D108" s="237">
        <v>0</v>
      </c>
      <c r="E108" s="60"/>
      <c r="F108" s="145">
        <f t="shared" si="5"/>
        <v>0</v>
      </c>
      <c r="G108" s="237"/>
      <c r="H108" s="238"/>
      <c r="I108" s="110">
        <f t="shared" si="6"/>
        <v>0</v>
      </c>
      <c r="J108" s="237">
        <v>0</v>
      </c>
      <c r="K108" s="238"/>
      <c r="L108" s="110">
        <f t="shared" si="7"/>
        <v>0</v>
      </c>
      <c r="M108" s="121"/>
      <c r="N108" s="60"/>
      <c r="O108" s="110">
        <f t="shared" si="8"/>
        <v>0</v>
      </c>
      <c r="P108" s="213"/>
    </row>
    <row r="109" spans="1:16" ht="24" hidden="1" x14ac:dyDescent="0.25">
      <c r="A109" s="36">
        <v>2243</v>
      </c>
      <c r="B109" s="57" t="s">
        <v>103</v>
      </c>
      <c r="C109" s="311">
        <f t="shared" si="4"/>
        <v>0</v>
      </c>
      <c r="D109" s="237">
        <v>0</v>
      </c>
      <c r="E109" s="60"/>
      <c r="F109" s="145">
        <f t="shared" si="5"/>
        <v>0</v>
      </c>
      <c r="G109" s="237"/>
      <c r="H109" s="238"/>
      <c r="I109" s="110">
        <f t="shared" si="6"/>
        <v>0</v>
      </c>
      <c r="J109" s="237">
        <v>0</v>
      </c>
      <c r="K109" s="238"/>
      <c r="L109" s="110">
        <f t="shared" si="7"/>
        <v>0</v>
      </c>
      <c r="M109" s="121"/>
      <c r="N109" s="60"/>
      <c r="O109" s="110">
        <f t="shared" si="8"/>
        <v>0</v>
      </c>
      <c r="P109" s="213"/>
    </row>
    <row r="110" spans="1:16" hidden="1" x14ac:dyDescent="0.25">
      <c r="A110" s="36">
        <v>2244</v>
      </c>
      <c r="B110" s="57" t="s">
        <v>104</v>
      </c>
      <c r="C110" s="311">
        <f t="shared" si="4"/>
        <v>0</v>
      </c>
      <c r="D110" s="237">
        <v>0</v>
      </c>
      <c r="E110" s="60"/>
      <c r="F110" s="145">
        <f t="shared" si="5"/>
        <v>0</v>
      </c>
      <c r="G110" s="237"/>
      <c r="H110" s="238"/>
      <c r="I110" s="110">
        <f t="shared" si="6"/>
        <v>0</v>
      </c>
      <c r="J110" s="237">
        <v>0</v>
      </c>
      <c r="K110" s="238"/>
      <c r="L110" s="110">
        <f t="shared" si="7"/>
        <v>0</v>
      </c>
      <c r="M110" s="121"/>
      <c r="N110" s="60"/>
      <c r="O110" s="110">
        <f t="shared" si="8"/>
        <v>0</v>
      </c>
      <c r="P110" s="213"/>
    </row>
    <row r="111" spans="1:16" ht="24" hidden="1" x14ac:dyDescent="0.25">
      <c r="A111" s="36">
        <v>2246</v>
      </c>
      <c r="B111" s="57" t="s">
        <v>105</v>
      </c>
      <c r="C111" s="311">
        <f t="shared" si="4"/>
        <v>0</v>
      </c>
      <c r="D111" s="237">
        <v>0</v>
      </c>
      <c r="E111" s="60"/>
      <c r="F111" s="145">
        <f t="shared" si="5"/>
        <v>0</v>
      </c>
      <c r="G111" s="237"/>
      <c r="H111" s="238"/>
      <c r="I111" s="110">
        <f t="shared" si="6"/>
        <v>0</v>
      </c>
      <c r="J111" s="237">
        <v>0</v>
      </c>
      <c r="K111" s="238"/>
      <c r="L111" s="110">
        <f t="shared" si="7"/>
        <v>0</v>
      </c>
      <c r="M111" s="121"/>
      <c r="N111" s="60"/>
      <c r="O111" s="110">
        <f t="shared" si="8"/>
        <v>0</v>
      </c>
      <c r="P111" s="213"/>
    </row>
    <row r="112" spans="1:16" hidden="1" x14ac:dyDescent="0.25">
      <c r="A112" s="36">
        <v>2247</v>
      </c>
      <c r="B112" s="57" t="s">
        <v>106</v>
      </c>
      <c r="C112" s="311">
        <f t="shared" si="4"/>
        <v>0</v>
      </c>
      <c r="D112" s="237">
        <v>0</v>
      </c>
      <c r="E112" s="60"/>
      <c r="F112" s="145">
        <f t="shared" si="5"/>
        <v>0</v>
      </c>
      <c r="G112" s="237"/>
      <c r="H112" s="238"/>
      <c r="I112" s="110">
        <f t="shared" si="6"/>
        <v>0</v>
      </c>
      <c r="J112" s="237">
        <v>0</v>
      </c>
      <c r="K112" s="238"/>
      <c r="L112" s="110">
        <f t="shared" si="7"/>
        <v>0</v>
      </c>
      <c r="M112" s="121"/>
      <c r="N112" s="60"/>
      <c r="O112" s="110">
        <f t="shared" si="8"/>
        <v>0</v>
      </c>
      <c r="P112" s="213"/>
    </row>
    <row r="113" spans="1:16" ht="24" hidden="1" x14ac:dyDescent="0.25">
      <c r="A113" s="36">
        <v>2248</v>
      </c>
      <c r="B113" s="57" t="s">
        <v>107</v>
      </c>
      <c r="C113" s="311">
        <f t="shared" si="4"/>
        <v>0</v>
      </c>
      <c r="D113" s="237">
        <v>0</v>
      </c>
      <c r="E113" s="60"/>
      <c r="F113" s="145">
        <f t="shared" si="5"/>
        <v>0</v>
      </c>
      <c r="G113" s="237"/>
      <c r="H113" s="238"/>
      <c r="I113" s="110">
        <f t="shared" si="6"/>
        <v>0</v>
      </c>
      <c r="J113" s="237">
        <v>0</v>
      </c>
      <c r="K113" s="238"/>
      <c r="L113" s="110">
        <f t="shared" si="7"/>
        <v>0</v>
      </c>
      <c r="M113" s="121"/>
      <c r="N113" s="60"/>
      <c r="O113" s="110">
        <f t="shared" si="8"/>
        <v>0</v>
      </c>
      <c r="P113" s="213"/>
    </row>
    <row r="114" spans="1:16" ht="24" hidden="1" x14ac:dyDescent="0.25">
      <c r="A114" s="36">
        <v>2249</v>
      </c>
      <c r="B114" s="57" t="s">
        <v>108</v>
      </c>
      <c r="C114" s="311">
        <f t="shared" si="4"/>
        <v>0</v>
      </c>
      <c r="D114" s="237">
        <v>0</v>
      </c>
      <c r="E114" s="60"/>
      <c r="F114" s="145">
        <f t="shared" si="5"/>
        <v>0</v>
      </c>
      <c r="G114" s="237"/>
      <c r="H114" s="238"/>
      <c r="I114" s="110">
        <f t="shared" si="6"/>
        <v>0</v>
      </c>
      <c r="J114" s="237">
        <v>0</v>
      </c>
      <c r="K114" s="238"/>
      <c r="L114" s="110">
        <f t="shared" si="7"/>
        <v>0</v>
      </c>
      <c r="M114" s="121"/>
      <c r="N114" s="60"/>
      <c r="O114" s="110">
        <f t="shared" si="8"/>
        <v>0</v>
      </c>
      <c r="P114" s="213"/>
    </row>
    <row r="115" spans="1:16" hidden="1" x14ac:dyDescent="0.25">
      <c r="A115" s="108">
        <v>2250</v>
      </c>
      <c r="B115" s="57" t="s">
        <v>109</v>
      </c>
      <c r="C115" s="311">
        <f t="shared" si="4"/>
        <v>0</v>
      </c>
      <c r="D115" s="288">
        <f>SUM(D116:D118)</f>
        <v>0</v>
      </c>
      <c r="E115" s="109">
        <f>SUM(E116:E118)</f>
        <v>0</v>
      </c>
      <c r="F115" s="145">
        <f t="shared" si="5"/>
        <v>0</v>
      </c>
      <c r="G115" s="288">
        <f>SUM(G116:G118)</f>
        <v>0</v>
      </c>
      <c r="H115" s="115">
        <f>SUM(H116:H118)</f>
        <v>0</v>
      </c>
      <c r="I115" s="110">
        <f t="shared" si="6"/>
        <v>0</v>
      </c>
      <c r="J115" s="288">
        <f>SUM(J116:J118)</f>
        <v>0</v>
      </c>
      <c r="K115" s="115">
        <f>SUM(K116:K118)</f>
        <v>0</v>
      </c>
      <c r="L115" s="110">
        <f t="shared" si="7"/>
        <v>0</v>
      </c>
      <c r="M115" s="131">
        <f>SUM(M116:M118)</f>
        <v>0</v>
      </c>
      <c r="N115" s="109">
        <f>SUM(N116:N118)</f>
        <v>0</v>
      </c>
      <c r="O115" s="110">
        <f t="shared" si="8"/>
        <v>0</v>
      </c>
      <c r="P115" s="213"/>
    </row>
    <row r="116" spans="1:16" hidden="1" x14ac:dyDescent="0.25">
      <c r="A116" s="36">
        <v>2251</v>
      </c>
      <c r="B116" s="57" t="s">
        <v>110</v>
      </c>
      <c r="C116" s="311">
        <f t="shared" si="4"/>
        <v>0</v>
      </c>
      <c r="D116" s="237">
        <v>0</v>
      </c>
      <c r="E116" s="60"/>
      <c r="F116" s="145">
        <f t="shared" si="5"/>
        <v>0</v>
      </c>
      <c r="G116" s="237"/>
      <c r="H116" s="238"/>
      <c r="I116" s="110">
        <f t="shared" si="6"/>
        <v>0</v>
      </c>
      <c r="J116" s="237">
        <v>0</v>
      </c>
      <c r="K116" s="238"/>
      <c r="L116" s="110">
        <f t="shared" si="7"/>
        <v>0</v>
      </c>
      <c r="M116" s="121"/>
      <c r="N116" s="60"/>
      <c r="O116" s="110">
        <f t="shared" si="8"/>
        <v>0</v>
      </c>
      <c r="P116" s="213"/>
    </row>
    <row r="117" spans="1:16" ht="24" hidden="1" x14ac:dyDescent="0.25">
      <c r="A117" s="36">
        <v>2252</v>
      </c>
      <c r="B117" s="57" t="s">
        <v>111</v>
      </c>
      <c r="C117" s="311">
        <f t="shared" ref="C117:C181" si="9">F117+I117+L117+O117</f>
        <v>0</v>
      </c>
      <c r="D117" s="237">
        <v>0</v>
      </c>
      <c r="E117" s="60"/>
      <c r="F117" s="145">
        <f t="shared" si="5"/>
        <v>0</v>
      </c>
      <c r="G117" s="237"/>
      <c r="H117" s="238"/>
      <c r="I117" s="110">
        <f t="shared" si="6"/>
        <v>0</v>
      </c>
      <c r="J117" s="237">
        <v>0</v>
      </c>
      <c r="K117" s="238"/>
      <c r="L117" s="110">
        <f t="shared" si="7"/>
        <v>0</v>
      </c>
      <c r="M117" s="121"/>
      <c r="N117" s="60"/>
      <c r="O117" s="110">
        <f t="shared" si="8"/>
        <v>0</v>
      </c>
      <c r="P117" s="213"/>
    </row>
    <row r="118" spans="1:16" ht="24" hidden="1" x14ac:dyDescent="0.25">
      <c r="A118" s="36">
        <v>2259</v>
      </c>
      <c r="B118" s="57" t="s">
        <v>112</v>
      </c>
      <c r="C118" s="311">
        <f t="shared" si="9"/>
        <v>0</v>
      </c>
      <c r="D118" s="237">
        <v>0</v>
      </c>
      <c r="E118" s="60"/>
      <c r="F118" s="145">
        <f t="shared" ref="F118:F182" si="10">D118+E118</f>
        <v>0</v>
      </c>
      <c r="G118" s="237"/>
      <c r="H118" s="238"/>
      <c r="I118" s="110">
        <f t="shared" ref="I118:I182" si="11">G118+H118</f>
        <v>0</v>
      </c>
      <c r="J118" s="237">
        <v>0</v>
      </c>
      <c r="K118" s="238"/>
      <c r="L118" s="110">
        <f t="shared" ref="L118:L182" si="12">J118+K118</f>
        <v>0</v>
      </c>
      <c r="M118" s="121"/>
      <c r="N118" s="60"/>
      <c r="O118" s="110">
        <f t="shared" ref="O118:O182" si="13">M118+N118</f>
        <v>0</v>
      </c>
      <c r="P118" s="213"/>
    </row>
    <row r="119" spans="1:16" hidden="1" x14ac:dyDescent="0.25">
      <c r="A119" s="108">
        <v>2260</v>
      </c>
      <c r="B119" s="57" t="s">
        <v>113</v>
      </c>
      <c r="C119" s="311">
        <f t="shared" si="9"/>
        <v>0</v>
      </c>
      <c r="D119" s="288">
        <f>SUM(D120:D124)</f>
        <v>0</v>
      </c>
      <c r="E119" s="109">
        <f>SUM(E120:E124)</f>
        <v>0</v>
      </c>
      <c r="F119" s="145">
        <f t="shared" si="10"/>
        <v>0</v>
      </c>
      <c r="G119" s="288">
        <f>SUM(G120:G124)</f>
        <v>0</v>
      </c>
      <c r="H119" s="115">
        <f>SUM(H120:H124)</f>
        <v>0</v>
      </c>
      <c r="I119" s="110">
        <f t="shared" si="11"/>
        <v>0</v>
      </c>
      <c r="J119" s="288">
        <f>SUM(J120:J124)</f>
        <v>0</v>
      </c>
      <c r="K119" s="115">
        <f>SUM(K120:K124)</f>
        <v>0</v>
      </c>
      <c r="L119" s="110">
        <f t="shared" si="12"/>
        <v>0</v>
      </c>
      <c r="M119" s="131">
        <f>SUM(M120:M124)</f>
        <v>0</v>
      </c>
      <c r="N119" s="109">
        <f>SUM(N120:N124)</f>
        <v>0</v>
      </c>
      <c r="O119" s="110">
        <f t="shared" si="13"/>
        <v>0</v>
      </c>
      <c r="P119" s="213"/>
    </row>
    <row r="120" spans="1:16" hidden="1" x14ac:dyDescent="0.25">
      <c r="A120" s="36">
        <v>2261</v>
      </c>
      <c r="B120" s="57" t="s">
        <v>114</v>
      </c>
      <c r="C120" s="311">
        <f t="shared" si="9"/>
        <v>0</v>
      </c>
      <c r="D120" s="237">
        <v>0</v>
      </c>
      <c r="E120" s="60"/>
      <c r="F120" s="145">
        <f t="shared" si="10"/>
        <v>0</v>
      </c>
      <c r="G120" s="237"/>
      <c r="H120" s="238"/>
      <c r="I120" s="110">
        <f t="shared" si="11"/>
        <v>0</v>
      </c>
      <c r="J120" s="237">
        <v>0</v>
      </c>
      <c r="K120" s="238"/>
      <c r="L120" s="110">
        <f t="shared" si="12"/>
        <v>0</v>
      </c>
      <c r="M120" s="121"/>
      <c r="N120" s="60"/>
      <c r="O120" s="110">
        <f t="shared" si="13"/>
        <v>0</v>
      </c>
      <c r="P120" s="213"/>
    </row>
    <row r="121" spans="1:16" hidden="1" x14ac:dyDescent="0.25">
      <c r="A121" s="36">
        <v>2262</v>
      </c>
      <c r="B121" s="57" t="s">
        <v>115</v>
      </c>
      <c r="C121" s="311">
        <f t="shared" si="9"/>
        <v>0</v>
      </c>
      <c r="D121" s="237">
        <v>0</v>
      </c>
      <c r="E121" s="60"/>
      <c r="F121" s="145">
        <f t="shared" si="10"/>
        <v>0</v>
      </c>
      <c r="G121" s="237"/>
      <c r="H121" s="238"/>
      <c r="I121" s="110">
        <f t="shared" si="11"/>
        <v>0</v>
      </c>
      <c r="J121" s="237">
        <v>0</v>
      </c>
      <c r="K121" s="238"/>
      <c r="L121" s="110">
        <f t="shared" si="12"/>
        <v>0</v>
      </c>
      <c r="M121" s="121"/>
      <c r="N121" s="60"/>
      <c r="O121" s="110">
        <f t="shared" si="13"/>
        <v>0</v>
      </c>
      <c r="P121" s="213"/>
    </row>
    <row r="122" spans="1:16" hidden="1" x14ac:dyDescent="0.25">
      <c r="A122" s="36">
        <v>2263</v>
      </c>
      <c r="B122" s="57" t="s">
        <v>116</v>
      </c>
      <c r="C122" s="311">
        <f t="shared" si="9"/>
        <v>0</v>
      </c>
      <c r="D122" s="237">
        <v>0</v>
      </c>
      <c r="E122" s="60"/>
      <c r="F122" s="145">
        <f t="shared" si="10"/>
        <v>0</v>
      </c>
      <c r="G122" s="237"/>
      <c r="H122" s="238"/>
      <c r="I122" s="110">
        <f t="shared" si="11"/>
        <v>0</v>
      </c>
      <c r="J122" s="237">
        <v>0</v>
      </c>
      <c r="K122" s="238"/>
      <c r="L122" s="110">
        <f t="shared" si="12"/>
        <v>0</v>
      </c>
      <c r="M122" s="121"/>
      <c r="N122" s="60"/>
      <c r="O122" s="110">
        <f t="shared" si="13"/>
        <v>0</v>
      </c>
      <c r="P122" s="213"/>
    </row>
    <row r="123" spans="1:16" ht="24" hidden="1" x14ac:dyDescent="0.25">
      <c r="A123" s="36">
        <v>2264</v>
      </c>
      <c r="B123" s="57" t="s">
        <v>117</v>
      </c>
      <c r="C123" s="311">
        <f t="shared" si="9"/>
        <v>0</v>
      </c>
      <c r="D123" s="237">
        <v>0</v>
      </c>
      <c r="E123" s="60"/>
      <c r="F123" s="145">
        <f t="shared" si="10"/>
        <v>0</v>
      </c>
      <c r="G123" s="237"/>
      <c r="H123" s="238"/>
      <c r="I123" s="110">
        <f t="shared" si="11"/>
        <v>0</v>
      </c>
      <c r="J123" s="237">
        <v>0</v>
      </c>
      <c r="K123" s="238"/>
      <c r="L123" s="110">
        <f t="shared" si="12"/>
        <v>0</v>
      </c>
      <c r="M123" s="121"/>
      <c r="N123" s="60"/>
      <c r="O123" s="110">
        <f t="shared" si="13"/>
        <v>0</v>
      </c>
      <c r="P123" s="213"/>
    </row>
    <row r="124" spans="1:16" hidden="1" x14ac:dyDescent="0.25">
      <c r="A124" s="36">
        <v>2269</v>
      </c>
      <c r="B124" s="57" t="s">
        <v>118</v>
      </c>
      <c r="C124" s="311">
        <f t="shared" si="9"/>
        <v>0</v>
      </c>
      <c r="D124" s="237">
        <v>0</v>
      </c>
      <c r="E124" s="60"/>
      <c r="F124" s="145">
        <f t="shared" si="10"/>
        <v>0</v>
      </c>
      <c r="G124" s="237"/>
      <c r="H124" s="238"/>
      <c r="I124" s="110">
        <f t="shared" si="11"/>
        <v>0</v>
      </c>
      <c r="J124" s="237">
        <v>0</v>
      </c>
      <c r="K124" s="238"/>
      <c r="L124" s="110">
        <f t="shared" si="12"/>
        <v>0</v>
      </c>
      <c r="M124" s="121"/>
      <c r="N124" s="60"/>
      <c r="O124" s="110">
        <f t="shared" si="13"/>
        <v>0</v>
      </c>
      <c r="P124" s="213"/>
    </row>
    <row r="125" spans="1:16" hidden="1" x14ac:dyDescent="0.25">
      <c r="A125" s="108">
        <v>2270</v>
      </c>
      <c r="B125" s="57" t="s">
        <v>119</v>
      </c>
      <c r="C125" s="311">
        <f t="shared" si="9"/>
        <v>0</v>
      </c>
      <c r="D125" s="288">
        <f>SUM(D126:D130)</f>
        <v>0</v>
      </c>
      <c r="E125" s="109">
        <f>SUM(E126:E130)</f>
        <v>0</v>
      </c>
      <c r="F125" s="145">
        <f t="shared" si="10"/>
        <v>0</v>
      </c>
      <c r="G125" s="288">
        <f>SUM(G126:G130)</f>
        <v>0</v>
      </c>
      <c r="H125" s="115">
        <f>SUM(H126:H130)</f>
        <v>0</v>
      </c>
      <c r="I125" s="110">
        <f t="shared" si="11"/>
        <v>0</v>
      </c>
      <c r="J125" s="288">
        <f>SUM(J126:J130)</f>
        <v>0</v>
      </c>
      <c r="K125" s="115">
        <f>SUM(K126:K130)</f>
        <v>0</v>
      </c>
      <c r="L125" s="110">
        <f t="shared" si="12"/>
        <v>0</v>
      </c>
      <c r="M125" s="131">
        <f>SUM(M126:M130)</f>
        <v>0</v>
      </c>
      <c r="N125" s="109">
        <f>SUM(N126:N130)</f>
        <v>0</v>
      </c>
      <c r="O125" s="110">
        <f t="shared" si="13"/>
        <v>0</v>
      </c>
      <c r="P125" s="213"/>
    </row>
    <row r="126" spans="1:16" hidden="1" x14ac:dyDescent="0.25">
      <c r="A126" s="36">
        <v>2272</v>
      </c>
      <c r="B126" s="1" t="s">
        <v>120</v>
      </c>
      <c r="C126" s="311">
        <f t="shared" si="9"/>
        <v>0</v>
      </c>
      <c r="D126" s="237">
        <v>0</v>
      </c>
      <c r="E126" s="60"/>
      <c r="F126" s="145">
        <f t="shared" si="10"/>
        <v>0</v>
      </c>
      <c r="G126" s="237"/>
      <c r="H126" s="238"/>
      <c r="I126" s="110">
        <f t="shared" si="11"/>
        <v>0</v>
      </c>
      <c r="J126" s="237">
        <v>0</v>
      </c>
      <c r="K126" s="238"/>
      <c r="L126" s="110">
        <f t="shared" si="12"/>
        <v>0</v>
      </c>
      <c r="M126" s="121"/>
      <c r="N126" s="60"/>
      <c r="O126" s="110">
        <f t="shared" si="13"/>
        <v>0</v>
      </c>
      <c r="P126" s="213"/>
    </row>
    <row r="127" spans="1:16" ht="24" hidden="1" x14ac:dyDescent="0.25">
      <c r="A127" s="36">
        <v>2275</v>
      </c>
      <c r="B127" s="57" t="s">
        <v>121</v>
      </c>
      <c r="C127" s="311">
        <f t="shared" si="9"/>
        <v>0</v>
      </c>
      <c r="D127" s="237">
        <v>0</v>
      </c>
      <c r="E127" s="60"/>
      <c r="F127" s="145">
        <f t="shared" si="10"/>
        <v>0</v>
      </c>
      <c r="G127" s="237"/>
      <c r="H127" s="238"/>
      <c r="I127" s="110">
        <f t="shared" si="11"/>
        <v>0</v>
      </c>
      <c r="J127" s="237">
        <v>0</v>
      </c>
      <c r="K127" s="238"/>
      <c r="L127" s="110">
        <f t="shared" si="12"/>
        <v>0</v>
      </c>
      <c r="M127" s="121"/>
      <c r="N127" s="60"/>
      <c r="O127" s="110">
        <f t="shared" si="13"/>
        <v>0</v>
      </c>
      <c r="P127" s="213"/>
    </row>
    <row r="128" spans="1:16" ht="36" hidden="1" x14ac:dyDescent="0.25">
      <c r="A128" s="36">
        <v>2276</v>
      </c>
      <c r="B128" s="57" t="s">
        <v>122</v>
      </c>
      <c r="C128" s="311">
        <f t="shared" si="9"/>
        <v>0</v>
      </c>
      <c r="D128" s="237">
        <v>0</v>
      </c>
      <c r="E128" s="60"/>
      <c r="F128" s="145">
        <f t="shared" si="10"/>
        <v>0</v>
      </c>
      <c r="G128" s="237"/>
      <c r="H128" s="238"/>
      <c r="I128" s="110">
        <f t="shared" si="11"/>
        <v>0</v>
      </c>
      <c r="J128" s="237">
        <v>0</v>
      </c>
      <c r="K128" s="238"/>
      <c r="L128" s="110">
        <f t="shared" si="12"/>
        <v>0</v>
      </c>
      <c r="M128" s="121"/>
      <c r="N128" s="60"/>
      <c r="O128" s="110">
        <f t="shared" si="13"/>
        <v>0</v>
      </c>
      <c r="P128" s="213"/>
    </row>
    <row r="129" spans="1:16" ht="24" hidden="1" x14ac:dyDescent="0.25">
      <c r="A129" s="36">
        <v>2278</v>
      </c>
      <c r="B129" s="57" t="s">
        <v>123</v>
      </c>
      <c r="C129" s="311">
        <f t="shared" si="9"/>
        <v>0</v>
      </c>
      <c r="D129" s="237">
        <v>0</v>
      </c>
      <c r="E129" s="60"/>
      <c r="F129" s="145">
        <f t="shared" si="10"/>
        <v>0</v>
      </c>
      <c r="G129" s="237"/>
      <c r="H129" s="238"/>
      <c r="I129" s="110">
        <f t="shared" si="11"/>
        <v>0</v>
      </c>
      <c r="J129" s="237">
        <v>0</v>
      </c>
      <c r="K129" s="238"/>
      <c r="L129" s="110">
        <f t="shared" si="12"/>
        <v>0</v>
      </c>
      <c r="M129" s="121"/>
      <c r="N129" s="60"/>
      <c r="O129" s="110">
        <f t="shared" si="13"/>
        <v>0</v>
      </c>
      <c r="P129" s="213"/>
    </row>
    <row r="130" spans="1:16" ht="24" hidden="1" x14ac:dyDescent="0.25">
      <c r="A130" s="36">
        <v>2279</v>
      </c>
      <c r="B130" s="57" t="s">
        <v>124</v>
      </c>
      <c r="C130" s="311">
        <f t="shared" si="9"/>
        <v>0</v>
      </c>
      <c r="D130" s="237">
        <v>0</v>
      </c>
      <c r="E130" s="60"/>
      <c r="F130" s="145">
        <f t="shared" si="10"/>
        <v>0</v>
      </c>
      <c r="G130" s="237"/>
      <c r="H130" s="238"/>
      <c r="I130" s="110">
        <f t="shared" si="11"/>
        <v>0</v>
      </c>
      <c r="J130" s="237">
        <v>0</v>
      </c>
      <c r="K130" s="238"/>
      <c r="L130" s="110">
        <f t="shared" si="12"/>
        <v>0</v>
      </c>
      <c r="M130" s="121"/>
      <c r="N130" s="60"/>
      <c r="O130" s="110">
        <f t="shared" si="13"/>
        <v>0</v>
      </c>
      <c r="P130" s="213"/>
    </row>
    <row r="131" spans="1:16" ht="24" hidden="1" x14ac:dyDescent="0.25">
      <c r="A131" s="164">
        <v>2280</v>
      </c>
      <c r="B131" s="52" t="s">
        <v>125</v>
      </c>
      <c r="C131" s="311">
        <f t="shared" si="9"/>
        <v>0</v>
      </c>
      <c r="D131" s="291">
        <f>SUM(D132)</f>
        <v>0</v>
      </c>
      <c r="E131" s="113">
        <f t="shared" ref="E131:N131" si="14">SUM(E132)</f>
        <v>0</v>
      </c>
      <c r="F131" s="287">
        <f t="shared" si="10"/>
        <v>0</v>
      </c>
      <c r="G131" s="291">
        <f t="shared" ref="G131" si="15">SUM(G132)</f>
        <v>0</v>
      </c>
      <c r="H131" s="292">
        <f t="shared" si="14"/>
        <v>0</v>
      </c>
      <c r="I131" s="114">
        <f t="shared" si="11"/>
        <v>0</v>
      </c>
      <c r="J131" s="291">
        <f t="shared" ref="J131" si="16">SUM(J132)</f>
        <v>0</v>
      </c>
      <c r="K131" s="292">
        <f t="shared" si="14"/>
        <v>0</v>
      </c>
      <c r="L131" s="114">
        <f t="shared" si="12"/>
        <v>0</v>
      </c>
      <c r="M131" s="131">
        <f t="shared" si="14"/>
        <v>0</v>
      </c>
      <c r="N131" s="109">
        <f t="shared" si="14"/>
        <v>0</v>
      </c>
      <c r="O131" s="110">
        <f t="shared" si="13"/>
        <v>0</v>
      </c>
      <c r="P131" s="213"/>
    </row>
    <row r="132" spans="1:16" ht="24" hidden="1" x14ac:dyDescent="0.25">
      <c r="A132" s="36">
        <v>2283</v>
      </c>
      <c r="B132" s="57" t="s">
        <v>126</v>
      </c>
      <c r="C132" s="311">
        <f t="shared" si="9"/>
        <v>0</v>
      </c>
      <c r="D132" s="237">
        <v>0</v>
      </c>
      <c r="E132" s="60"/>
      <c r="F132" s="145">
        <f t="shared" si="10"/>
        <v>0</v>
      </c>
      <c r="G132" s="237"/>
      <c r="H132" s="238"/>
      <c r="I132" s="110">
        <f t="shared" si="11"/>
        <v>0</v>
      </c>
      <c r="J132" s="237">
        <v>0</v>
      </c>
      <c r="K132" s="238"/>
      <c r="L132" s="110">
        <f t="shared" si="12"/>
        <v>0</v>
      </c>
      <c r="M132" s="121"/>
      <c r="N132" s="60"/>
      <c r="O132" s="110">
        <f t="shared" si="13"/>
        <v>0</v>
      </c>
      <c r="P132" s="213"/>
    </row>
    <row r="133" spans="1:16" ht="36" hidden="1" x14ac:dyDescent="0.25">
      <c r="A133" s="44">
        <v>2300</v>
      </c>
      <c r="B133" s="103" t="s">
        <v>127</v>
      </c>
      <c r="C133" s="375">
        <f t="shared" si="9"/>
        <v>0</v>
      </c>
      <c r="D133" s="227">
        <f>SUM(D134,D139,D143,D144,D147,D154,D162,D163,D166)</f>
        <v>0</v>
      </c>
      <c r="E133" s="50">
        <f>SUM(E134,E139,E143,E144,E147,E154,E162,E163,E166)</f>
        <v>0</v>
      </c>
      <c r="F133" s="283">
        <f t="shared" si="10"/>
        <v>0</v>
      </c>
      <c r="G133" s="227">
        <f>SUM(G134,G139,G143,G144,G147,G154,G162,G163,G166)</f>
        <v>0</v>
      </c>
      <c r="H133" s="104">
        <f>SUM(H134,H139,H143,H144,H147,H154,H162,H163,H166)</f>
        <v>0</v>
      </c>
      <c r="I133" s="112">
        <f t="shared" si="11"/>
        <v>0</v>
      </c>
      <c r="J133" s="227">
        <f>SUM(J134,J139,J143,J144,J147,J154,J162,J163,J166)</f>
        <v>0</v>
      </c>
      <c r="K133" s="104">
        <f>SUM(K134,K139,K143,K144,K147,K154,K162,K163,K166)</f>
        <v>0</v>
      </c>
      <c r="L133" s="112">
        <f t="shared" si="12"/>
        <v>0</v>
      </c>
      <c r="M133" s="119">
        <f>SUM(M134,M139,M143,M144,M147,M154,M162,M163,M166)</f>
        <v>0</v>
      </c>
      <c r="N133" s="50">
        <f>SUM(N134,N139,N143,N144,N147,N154,N162,N163,N166)</f>
        <v>0</v>
      </c>
      <c r="O133" s="112">
        <f t="shared" si="13"/>
        <v>0</v>
      </c>
      <c r="P133" s="225"/>
    </row>
    <row r="134" spans="1:16" ht="24" hidden="1" x14ac:dyDescent="0.25">
      <c r="A134" s="164">
        <v>2310</v>
      </c>
      <c r="B134" s="52" t="s">
        <v>128</v>
      </c>
      <c r="C134" s="376">
        <f t="shared" si="9"/>
        <v>0</v>
      </c>
      <c r="D134" s="295">
        <f>SUM(D135:D138)</f>
        <v>0</v>
      </c>
      <c r="E134" s="292">
        <f>SUM(E135:E138)</f>
        <v>0</v>
      </c>
      <c r="F134" s="287">
        <f t="shared" si="10"/>
        <v>0</v>
      </c>
      <c r="G134" s="291">
        <f>SUM(G135:G138)</f>
        <v>0</v>
      </c>
      <c r="H134" s="292">
        <f>SUM(H135:H138)</f>
        <v>0</v>
      </c>
      <c r="I134" s="114">
        <f t="shared" si="11"/>
        <v>0</v>
      </c>
      <c r="J134" s="291">
        <f>SUM(J135:J138)</f>
        <v>0</v>
      </c>
      <c r="K134" s="292">
        <f>SUM(K135:K138)</f>
        <v>0</v>
      </c>
      <c r="L134" s="114">
        <f t="shared" si="12"/>
        <v>0</v>
      </c>
      <c r="M134" s="135">
        <f>SUM(M135:M138)</f>
        <v>0</v>
      </c>
      <c r="N134" s="113">
        <f>SUM(N135:N138)</f>
        <v>0</v>
      </c>
      <c r="O134" s="114">
        <f t="shared" si="13"/>
        <v>0</v>
      </c>
      <c r="P134" s="208"/>
    </row>
    <row r="135" spans="1:16" hidden="1" x14ac:dyDescent="0.25">
      <c r="A135" s="36">
        <v>2311</v>
      </c>
      <c r="B135" s="57" t="s">
        <v>129</v>
      </c>
      <c r="C135" s="311">
        <f t="shared" si="9"/>
        <v>0</v>
      </c>
      <c r="D135" s="237">
        <v>0</v>
      </c>
      <c r="E135" s="60"/>
      <c r="F135" s="145">
        <f t="shared" si="10"/>
        <v>0</v>
      </c>
      <c r="G135" s="237"/>
      <c r="H135" s="238"/>
      <c r="I135" s="110">
        <f t="shared" si="11"/>
        <v>0</v>
      </c>
      <c r="J135" s="237"/>
      <c r="K135" s="238"/>
      <c r="L135" s="110">
        <f t="shared" si="12"/>
        <v>0</v>
      </c>
      <c r="M135" s="121"/>
      <c r="N135" s="60"/>
      <c r="O135" s="110">
        <f t="shared" si="13"/>
        <v>0</v>
      </c>
      <c r="P135" s="213"/>
    </row>
    <row r="136" spans="1:16" hidden="1" x14ac:dyDescent="0.25">
      <c r="A136" s="36">
        <v>2312</v>
      </c>
      <c r="B136" s="57" t="s">
        <v>130</v>
      </c>
      <c r="C136" s="311">
        <f t="shared" si="9"/>
        <v>0</v>
      </c>
      <c r="D136" s="237">
        <v>0</v>
      </c>
      <c r="E136" s="60"/>
      <c r="F136" s="145">
        <f t="shared" si="10"/>
        <v>0</v>
      </c>
      <c r="G136" s="237"/>
      <c r="H136" s="238"/>
      <c r="I136" s="110">
        <f t="shared" si="11"/>
        <v>0</v>
      </c>
      <c r="J136" s="237">
        <v>0</v>
      </c>
      <c r="K136" s="238"/>
      <c r="L136" s="110">
        <f t="shared" si="12"/>
        <v>0</v>
      </c>
      <c r="M136" s="121"/>
      <c r="N136" s="60"/>
      <c r="O136" s="110">
        <f t="shared" si="13"/>
        <v>0</v>
      </c>
      <c r="P136" s="213"/>
    </row>
    <row r="137" spans="1:16" hidden="1" x14ac:dyDescent="0.25">
      <c r="A137" s="36">
        <v>2313</v>
      </c>
      <c r="B137" s="57" t="s">
        <v>131</v>
      </c>
      <c r="C137" s="311">
        <f t="shared" si="9"/>
        <v>0</v>
      </c>
      <c r="D137" s="237">
        <v>0</v>
      </c>
      <c r="E137" s="60"/>
      <c r="F137" s="145">
        <f t="shared" si="10"/>
        <v>0</v>
      </c>
      <c r="G137" s="237"/>
      <c r="H137" s="238"/>
      <c r="I137" s="110">
        <f t="shared" si="11"/>
        <v>0</v>
      </c>
      <c r="J137" s="237">
        <v>0</v>
      </c>
      <c r="K137" s="238"/>
      <c r="L137" s="110">
        <f t="shared" si="12"/>
        <v>0</v>
      </c>
      <c r="M137" s="121"/>
      <c r="N137" s="60"/>
      <c r="O137" s="110">
        <f t="shared" si="13"/>
        <v>0</v>
      </c>
      <c r="P137" s="213"/>
    </row>
    <row r="138" spans="1:16" ht="36" hidden="1" x14ac:dyDescent="0.25">
      <c r="A138" s="36">
        <v>2314</v>
      </c>
      <c r="B138" s="57" t="s">
        <v>132</v>
      </c>
      <c r="C138" s="311">
        <f t="shared" si="9"/>
        <v>0</v>
      </c>
      <c r="D138" s="237">
        <v>0</v>
      </c>
      <c r="E138" s="60"/>
      <c r="F138" s="145">
        <f t="shared" si="10"/>
        <v>0</v>
      </c>
      <c r="G138" s="237"/>
      <c r="H138" s="238"/>
      <c r="I138" s="110">
        <f t="shared" si="11"/>
        <v>0</v>
      </c>
      <c r="J138" s="237"/>
      <c r="K138" s="238"/>
      <c r="L138" s="110">
        <f t="shared" si="12"/>
        <v>0</v>
      </c>
      <c r="M138" s="121"/>
      <c r="N138" s="60"/>
      <c r="O138" s="110">
        <f t="shared" si="13"/>
        <v>0</v>
      </c>
      <c r="P138" s="213"/>
    </row>
    <row r="139" spans="1:16" hidden="1" x14ac:dyDescent="0.25">
      <c r="A139" s="108">
        <v>2320</v>
      </c>
      <c r="B139" s="57" t="s">
        <v>133</v>
      </c>
      <c r="C139" s="311">
        <f t="shared" si="9"/>
        <v>0</v>
      </c>
      <c r="D139" s="288">
        <f>SUM(D140:D142)</f>
        <v>0</v>
      </c>
      <c r="E139" s="109">
        <f>SUM(E140:E142)</f>
        <v>0</v>
      </c>
      <c r="F139" s="145">
        <f t="shared" si="10"/>
        <v>0</v>
      </c>
      <c r="G139" s="288">
        <f>SUM(G140:G142)</f>
        <v>0</v>
      </c>
      <c r="H139" s="115">
        <f>SUM(H140:H142)</f>
        <v>0</v>
      </c>
      <c r="I139" s="110">
        <f t="shared" si="11"/>
        <v>0</v>
      </c>
      <c r="J139" s="288">
        <f>SUM(J140:J142)</f>
        <v>0</v>
      </c>
      <c r="K139" s="115">
        <f>SUM(K140:K142)</f>
        <v>0</v>
      </c>
      <c r="L139" s="110">
        <f t="shared" si="12"/>
        <v>0</v>
      </c>
      <c r="M139" s="131">
        <f>SUM(M140:M142)</f>
        <v>0</v>
      </c>
      <c r="N139" s="109">
        <f>SUM(N140:N142)</f>
        <v>0</v>
      </c>
      <c r="O139" s="110">
        <f t="shared" si="13"/>
        <v>0</v>
      </c>
      <c r="P139" s="213"/>
    </row>
    <row r="140" spans="1:16" hidden="1" x14ac:dyDescent="0.25">
      <c r="A140" s="36">
        <v>2321</v>
      </c>
      <c r="B140" s="57" t="s">
        <v>134</v>
      </c>
      <c r="C140" s="311">
        <f t="shared" si="9"/>
        <v>0</v>
      </c>
      <c r="D140" s="237">
        <v>0</v>
      </c>
      <c r="E140" s="60"/>
      <c r="F140" s="145">
        <f t="shared" si="10"/>
        <v>0</v>
      </c>
      <c r="G140" s="237"/>
      <c r="H140" s="238"/>
      <c r="I140" s="110">
        <f t="shared" si="11"/>
        <v>0</v>
      </c>
      <c r="J140" s="237">
        <v>0</v>
      </c>
      <c r="K140" s="238"/>
      <c r="L140" s="110">
        <f t="shared" si="12"/>
        <v>0</v>
      </c>
      <c r="M140" s="121"/>
      <c r="N140" s="60"/>
      <c r="O140" s="110">
        <f t="shared" si="13"/>
        <v>0</v>
      </c>
      <c r="P140" s="213"/>
    </row>
    <row r="141" spans="1:16" hidden="1" x14ac:dyDescent="0.25">
      <c r="A141" s="36">
        <v>2322</v>
      </c>
      <c r="B141" s="57" t="s">
        <v>135</v>
      </c>
      <c r="C141" s="311">
        <f t="shared" si="9"/>
        <v>0</v>
      </c>
      <c r="D141" s="237">
        <v>0</v>
      </c>
      <c r="E141" s="60"/>
      <c r="F141" s="145">
        <f t="shared" si="10"/>
        <v>0</v>
      </c>
      <c r="G141" s="237"/>
      <c r="H141" s="238"/>
      <c r="I141" s="110">
        <f t="shared" si="11"/>
        <v>0</v>
      </c>
      <c r="J141" s="237">
        <v>0</v>
      </c>
      <c r="K141" s="238"/>
      <c r="L141" s="110">
        <f t="shared" si="12"/>
        <v>0</v>
      </c>
      <c r="M141" s="121"/>
      <c r="N141" s="60"/>
      <c r="O141" s="110">
        <f t="shared" si="13"/>
        <v>0</v>
      </c>
      <c r="P141" s="213"/>
    </row>
    <row r="142" spans="1:16" hidden="1" x14ac:dyDescent="0.25">
      <c r="A142" s="36">
        <v>2329</v>
      </c>
      <c r="B142" s="57" t="s">
        <v>136</v>
      </c>
      <c r="C142" s="311">
        <f t="shared" si="9"/>
        <v>0</v>
      </c>
      <c r="D142" s="237">
        <v>0</v>
      </c>
      <c r="E142" s="60"/>
      <c r="F142" s="145">
        <f t="shared" si="10"/>
        <v>0</v>
      </c>
      <c r="G142" s="237"/>
      <c r="H142" s="238"/>
      <c r="I142" s="110">
        <f t="shared" si="11"/>
        <v>0</v>
      </c>
      <c r="J142" s="237">
        <v>0</v>
      </c>
      <c r="K142" s="238"/>
      <c r="L142" s="110">
        <f t="shared" si="12"/>
        <v>0</v>
      </c>
      <c r="M142" s="121"/>
      <c r="N142" s="60"/>
      <c r="O142" s="110">
        <f t="shared" si="13"/>
        <v>0</v>
      </c>
      <c r="P142" s="213"/>
    </row>
    <row r="143" spans="1:16" hidden="1" x14ac:dyDescent="0.25">
      <c r="A143" s="108">
        <v>2330</v>
      </c>
      <c r="B143" s="57" t="s">
        <v>137</v>
      </c>
      <c r="C143" s="311">
        <f t="shared" si="9"/>
        <v>0</v>
      </c>
      <c r="D143" s="237">
        <v>0</v>
      </c>
      <c r="E143" s="60"/>
      <c r="F143" s="145">
        <f t="shared" si="10"/>
        <v>0</v>
      </c>
      <c r="G143" s="237"/>
      <c r="H143" s="238"/>
      <c r="I143" s="110">
        <f t="shared" si="11"/>
        <v>0</v>
      </c>
      <c r="J143" s="237">
        <v>0</v>
      </c>
      <c r="K143" s="238"/>
      <c r="L143" s="110">
        <f t="shared" si="12"/>
        <v>0</v>
      </c>
      <c r="M143" s="121"/>
      <c r="N143" s="60"/>
      <c r="O143" s="110">
        <f t="shared" si="13"/>
        <v>0</v>
      </c>
      <c r="P143" s="213"/>
    </row>
    <row r="144" spans="1:16" ht="48" hidden="1" x14ac:dyDescent="0.25">
      <c r="A144" s="108">
        <v>2340</v>
      </c>
      <c r="B144" s="57" t="s">
        <v>138</v>
      </c>
      <c r="C144" s="311">
        <f t="shared" si="9"/>
        <v>0</v>
      </c>
      <c r="D144" s="288">
        <f>SUM(D145:D146)</f>
        <v>0</v>
      </c>
      <c r="E144" s="109">
        <f>SUM(E145:E146)</f>
        <v>0</v>
      </c>
      <c r="F144" s="145">
        <f t="shared" si="10"/>
        <v>0</v>
      </c>
      <c r="G144" s="288">
        <f>SUM(G145:G146)</f>
        <v>0</v>
      </c>
      <c r="H144" s="115">
        <f>SUM(H145:H146)</f>
        <v>0</v>
      </c>
      <c r="I144" s="110">
        <f t="shared" si="11"/>
        <v>0</v>
      </c>
      <c r="J144" s="288">
        <f>SUM(J145:J146)</f>
        <v>0</v>
      </c>
      <c r="K144" s="115">
        <f>SUM(K145:K146)</f>
        <v>0</v>
      </c>
      <c r="L144" s="110">
        <f t="shared" si="12"/>
        <v>0</v>
      </c>
      <c r="M144" s="131">
        <f>SUM(M145:M146)</f>
        <v>0</v>
      </c>
      <c r="N144" s="109">
        <f>SUM(N145:N146)</f>
        <v>0</v>
      </c>
      <c r="O144" s="110">
        <f t="shared" si="13"/>
        <v>0</v>
      </c>
      <c r="P144" s="213"/>
    </row>
    <row r="145" spans="1:16" hidden="1" x14ac:dyDescent="0.25">
      <c r="A145" s="36">
        <v>2341</v>
      </c>
      <c r="B145" s="57" t="s">
        <v>139</v>
      </c>
      <c r="C145" s="311">
        <f t="shared" si="9"/>
        <v>0</v>
      </c>
      <c r="D145" s="237">
        <v>0</v>
      </c>
      <c r="E145" s="60"/>
      <c r="F145" s="145">
        <f t="shared" si="10"/>
        <v>0</v>
      </c>
      <c r="G145" s="237"/>
      <c r="H145" s="238"/>
      <c r="I145" s="110">
        <f t="shared" si="11"/>
        <v>0</v>
      </c>
      <c r="J145" s="237">
        <v>0</v>
      </c>
      <c r="K145" s="238"/>
      <c r="L145" s="110">
        <f t="shared" si="12"/>
        <v>0</v>
      </c>
      <c r="M145" s="121"/>
      <c r="N145" s="60"/>
      <c r="O145" s="110">
        <f t="shared" si="13"/>
        <v>0</v>
      </c>
      <c r="P145" s="213"/>
    </row>
    <row r="146" spans="1:16" ht="24" hidden="1" x14ac:dyDescent="0.25">
      <c r="A146" s="36">
        <v>2344</v>
      </c>
      <c r="B146" s="57" t="s">
        <v>140</v>
      </c>
      <c r="C146" s="311">
        <f t="shared" si="9"/>
        <v>0</v>
      </c>
      <c r="D146" s="237">
        <v>0</v>
      </c>
      <c r="E146" s="60"/>
      <c r="F146" s="145">
        <f t="shared" si="10"/>
        <v>0</v>
      </c>
      <c r="G146" s="237"/>
      <c r="H146" s="238"/>
      <c r="I146" s="110">
        <f t="shared" si="11"/>
        <v>0</v>
      </c>
      <c r="J146" s="237">
        <v>0</v>
      </c>
      <c r="K146" s="238"/>
      <c r="L146" s="110">
        <f t="shared" si="12"/>
        <v>0</v>
      </c>
      <c r="M146" s="121"/>
      <c r="N146" s="60"/>
      <c r="O146" s="110">
        <f t="shared" si="13"/>
        <v>0</v>
      </c>
      <c r="P146" s="213"/>
    </row>
    <row r="147" spans="1:16" ht="24" hidden="1" x14ac:dyDescent="0.25">
      <c r="A147" s="105">
        <v>2350</v>
      </c>
      <c r="B147" s="78" t="s">
        <v>141</v>
      </c>
      <c r="C147" s="311">
        <f t="shared" si="9"/>
        <v>0</v>
      </c>
      <c r="D147" s="127">
        <f>SUM(D148:D153)</f>
        <v>0</v>
      </c>
      <c r="E147" s="106">
        <f>SUM(E148:E153)</f>
        <v>0</v>
      </c>
      <c r="F147" s="286">
        <f t="shared" si="10"/>
        <v>0</v>
      </c>
      <c r="G147" s="127">
        <f>SUM(G148:G153)</f>
        <v>0</v>
      </c>
      <c r="H147" s="172">
        <f>SUM(H148:H153)</f>
        <v>0</v>
      </c>
      <c r="I147" s="107">
        <f t="shared" si="11"/>
        <v>0</v>
      </c>
      <c r="J147" s="127">
        <f>SUM(J148:J153)</f>
        <v>0</v>
      </c>
      <c r="K147" s="172">
        <f>SUM(K148:K153)</f>
        <v>0</v>
      </c>
      <c r="L147" s="107">
        <f t="shared" si="12"/>
        <v>0</v>
      </c>
      <c r="M147" s="132">
        <f>SUM(M148:M153)</f>
        <v>0</v>
      </c>
      <c r="N147" s="106">
        <f>SUM(N148:N153)</f>
        <v>0</v>
      </c>
      <c r="O147" s="107">
        <f t="shared" si="13"/>
        <v>0</v>
      </c>
      <c r="P147" s="265"/>
    </row>
    <row r="148" spans="1:16" hidden="1" x14ac:dyDescent="0.25">
      <c r="A148" s="32">
        <v>2351</v>
      </c>
      <c r="B148" s="52" t="s">
        <v>142</v>
      </c>
      <c r="C148" s="311">
        <f t="shared" si="9"/>
        <v>0</v>
      </c>
      <c r="D148" s="231">
        <v>0</v>
      </c>
      <c r="E148" s="55"/>
      <c r="F148" s="287">
        <f t="shared" si="10"/>
        <v>0</v>
      </c>
      <c r="G148" s="231"/>
      <c r="H148" s="232"/>
      <c r="I148" s="114">
        <f t="shared" si="11"/>
        <v>0</v>
      </c>
      <c r="J148" s="231">
        <v>0</v>
      </c>
      <c r="K148" s="232"/>
      <c r="L148" s="114">
        <f t="shared" si="12"/>
        <v>0</v>
      </c>
      <c r="M148" s="179"/>
      <c r="N148" s="55"/>
      <c r="O148" s="114">
        <f t="shared" si="13"/>
        <v>0</v>
      </c>
      <c r="P148" s="208"/>
    </row>
    <row r="149" spans="1:16" hidden="1" x14ac:dyDescent="0.25">
      <c r="A149" s="36">
        <v>2352</v>
      </c>
      <c r="B149" s="57" t="s">
        <v>143</v>
      </c>
      <c r="C149" s="311">
        <f t="shared" si="9"/>
        <v>0</v>
      </c>
      <c r="D149" s="237">
        <v>0</v>
      </c>
      <c r="E149" s="60"/>
      <c r="F149" s="145">
        <f t="shared" si="10"/>
        <v>0</v>
      </c>
      <c r="G149" s="237"/>
      <c r="H149" s="238"/>
      <c r="I149" s="110">
        <f t="shared" si="11"/>
        <v>0</v>
      </c>
      <c r="J149" s="237">
        <v>0</v>
      </c>
      <c r="K149" s="238"/>
      <c r="L149" s="110">
        <f t="shared" si="12"/>
        <v>0</v>
      </c>
      <c r="M149" s="121"/>
      <c r="N149" s="60"/>
      <c r="O149" s="110">
        <f t="shared" si="13"/>
        <v>0</v>
      </c>
      <c r="P149" s="213"/>
    </row>
    <row r="150" spans="1:16" ht="24" hidden="1" x14ac:dyDescent="0.25">
      <c r="A150" s="36">
        <v>2353</v>
      </c>
      <c r="B150" s="57" t="s">
        <v>144</v>
      </c>
      <c r="C150" s="311">
        <f t="shared" si="9"/>
        <v>0</v>
      </c>
      <c r="D150" s="237">
        <v>0</v>
      </c>
      <c r="E150" s="60"/>
      <c r="F150" s="145">
        <f t="shared" si="10"/>
        <v>0</v>
      </c>
      <c r="G150" s="237"/>
      <c r="H150" s="238"/>
      <c r="I150" s="110">
        <f t="shared" si="11"/>
        <v>0</v>
      </c>
      <c r="J150" s="237">
        <v>0</v>
      </c>
      <c r="K150" s="238"/>
      <c r="L150" s="110">
        <f t="shared" si="12"/>
        <v>0</v>
      </c>
      <c r="M150" s="121"/>
      <c r="N150" s="60"/>
      <c r="O150" s="110">
        <f t="shared" si="13"/>
        <v>0</v>
      </c>
      <c r="P150" s="213"/>
    </row>
    <row r="151" spans="1:16" ht="24" hidden="1" x14ac:dyDescent="0.25">
      <c r="A151" s="36">
        <v>2354</v>
      </c>
      <c r="B151" s="57" t="s">
        <v>145</v>
      </c>
      <c r="C151" s="311">
        <f t="shared" si="9"/>
        <v>0</v>
      </c>
      <c r="D151" s="237">
        <v>0</v>
      </c>
      <c r="E151" s="60"/>
      <c r="F151" s="145">
        <f t="shared" si="10"/>
        <v>0</v>
      </c>
      <c r="G151" s="237"/>
      <c r="H151" s="238"/>
      <c r="I151" s="110">
        <f t="shared" si="11"/>
        <v>0</v>
      </c>
      <c r="J151" s="237">
        <v>0</v>
      </c>
      <c r="K151" s="238"/>
      <c r="L151" s="110">
        <f t="shared" si="12"/>
        <v>0</v>
      </c>
      <c r="M151" s="121"/>
      <c r="N151" s="60"/>
      <c r="O151" s="110">
        <f t="shared" si="13"/>
        <v>0</v>
      </c>
      <c r="P151" s="213"/>
    </row>
    <row r="152" spans="1:16" ht="24" hidden="1" x14ac:dyDescent="0.25">
      <c r="A152" s="36">
        <v>2355</v>
      </c>
      <c r="B152" s="57" t="s">
        <v>146</v>
      </c>
      <c r="C152" s="311">
        <f t="shared" si="9"/>
        <v>0</v>
      </c>
      <c r="D152" s="237">
        <v>0</v>
      </c>
      <c r="E152" s="60"/>
      <c r="F152" s="145">
        <f t="shared" si="10"/>
        <v>0</v>
      </c>
      <c r="G152" s="237"/>
      <c r="H152" s="238"/>
      <c r="I152" s="110">
        <f t="shared" si="11"/>
        <v>0</v>
      </c>
      <c r="J152" s="237">
        <v>0</v>
      </c>
      <c r="K152" s="238"/>
      <c r="L152" s="110">
        <f t="shared" si="12"/>
        <v>0</v>
      </c>
      <c r="M152" s="121"/>
      <c r="N152" s="60"/>
      <c r="O152" s="110">
        <f t="shared" si="13"/>
        <v>0</v>
      </c>
      <c r="P152" s="213"/>
    </row>
    <row r="153" spans="1:16" ht="24" hidden="1" x14ac:dyDescent="0.25">
      <c r="A153" s="36">
        <v>2359</v>
      </c>
      <c r="B153" s="57" t="s">
        <v>147</v>
      </c>
      <c r="C153" s="311">
        <f t="shared" si="9"/>
        <v>0</v>
      </c>
      <c r="D153" s="237">
        <v>0</v>
      </c>
      <c r="E153" s="60"/>
      <c r="F153" s="145">
        <f t="shared" si="10"/>
        <v>0</v>
      </c>
      <c r="G153" s="237"/>
      <c r="H153" s="238"/>
      <c r="I153" s="110">
        <f t="shared" si="11"/>
        <v>0</v>
      </c>
      <c r="J153" s="237">
        <v>0</v>
      </c>
      <c r="K153" s="238"/>
      <c r="L153" s="110">
        <f t="shared" si="12"/>
        <v>0</v>
      </c>
      <c r="M153" s="121"/>
      <c r="N153" s="60"/>
      <c r="O153" s="110">
        <f t="shared" si="13"/>
        <v>0</v>
      </c>
      <c r="P153" s="213"/>
    </row>
    <row r="154" spans="1:16" ht="24" hidden="1" x14ac:dyDescent="0.25">
      <c r="A154" s="108">
        <v>2360</v>
      </c>
      <c r="B154" s="57" t="s">
        <v>148</v>
      </c>
      <c r="C154" s="311">
        <f t="shared" si="9"/>
        <v>0</v>
      </c>
      <c r="D154" s="288">
        <f>SUM(D155:D161)</f>
        <v>0</v>
      </c>
      <c r="E154" s="109">
        <f>SUM(E155:E161)</f>
        <v>0</v>
      </c>
      <c r="F154" s="145">
        <f t="shared" si="10"/>
        <v>0</v>
      </c>
      <c r="G154" s="288">
        <f>SUM(G155:G161)</f>
        <v>0</v>
      </c>
      <c r="H154" s="115">
        <f>SUM(H155:H161)</f>
        <v>0</v>
      </c>
      <c r="I154" s="110">
        <f t="shared" si="11"/>
        <v>0</v>
      </c>
      <c r="J154" s="288">
        <f>SUM(J155:J161)</f>
        <v>0</v>
      </c>
      <c r="K154" s="115">
        <f>SUM(K155:K161)</f>
        <v>0</v>
      </c>
      <c r="L154" s="110">
        <f t="shared" si="12"/>
        <v>0</v>
      </c>
      <c r="M154" s="131">
        <f>SUM(M155:M161)</f>
        <v>0</v>
      </c>
      <c r="N154" s="109">
        <f>SUM(N155:N161)</f>
        <v>0</v>
      </c>
      <c r="O154" s="110">
        <f t="shared" si="13"/>
        <v>0</v>
      </c>
      <c r="P154" s="213"/>
    </row>
    <row r="155" spans="1:16" hidden="1" x14ac:dyDescent="0.25">
      <c r="A155" s="35">
        <v>2361</v>
      </c>
      <c r="B155" s="57" t="s">
        <v>149</v>
      </c>
      <c r="C155" s="311">
        <f t="shared" si="9"/>
        <v>0</v>
      </c>
      <c r="D155" s="237">
        <v>0</v>
      </c>
      <c r="E155" s="60"/>
      <c r="F155" s="145">
        <f t="shared" si="10"/>
        <v>0</v>
      </c>
      <c r="G155" s="237"/>
      <c r="H155" s="238"/>
      <c r="I155" s="110">
        <f t="shared" si="11"/>
        <v>0</v>
      </c>
      <c r="J155" s="237">
        <v>0</v>
      </c>
      <c r="K155" s="238"/>
      <c r="L155" s="110">
        <f t="shared" si="12"/>
        <v>0</v>
      </c>
      <c r="M155" s="121"/>
      <c r="N155" s="60"/>
      <c r="O155" s="110">
        <f t="shared" si="13"/>
        <v>0</v>
      </c>
      <c r="P155" s="213"/>
    </row>
    <row r="156" spans="1:16" ht="24" hidden="1" x14ac:dyDescent="0.25">
      <c r="A156" s="35">
        <v>2362</v>
      </c>
      <c r="B156" s="57" t="s">
        <v>150</v>
      </c>
      <c r="C156" s="311">
        <f t="shared" si="9"/>
        <v>0</v>
      </c>
      <c r="D156" s="237">
        <v>0</v>
      </c>
      <c r="E156" s="60"/>
      <c r="F156" s="145">
        <f t="shared" si="10"/>
        <v>0</v>
      </c>
      <c r="G156" s="237"/>
      <c r="H156" s="238"/>
      <c r="I156" s="110">
        <f t="shared" si="11"/>
        <v>0</v>
      </c>
      <c r="J156" s="237">
        <v>0</v>
      </c>
      <c r="K156" s="238"/>
      <c r="L156" s="110">
        <f t="shared" si="12"/>
        <v>0</v>
      </c>
      <c r="M156" s="121"/>
      <c r="N156" s="60"/>
      <c r="O156" s="110">
        <f t="shared" si="13"/>
        <v>0</v>
      </c>
      <c r="P156" s="213"/>
    </row>
    <row r="157" spans="1:16" hidden="1" x14ac:dyDescent="0.25">
      <c r="A157" s="35">
        <v>2363</v>
      </c>
      <c r="B157" s="57" t="s">
        <v>151</v>
      </c>
      <c r="C157" s="311">
        <f t="shared" si="9"/>
        <v>0</v>
      </c>
      <c r="D157" s="237">
        <v>0</v>
      </c>
      <c r="E157" s="60"/>
      <c r="F157" s="145">
        <f t="shared" si="10"/>
        <v>0</v>
      </c>
      <c r="G157" s="237"/>
      <c r="H157" s="238"/>
      <c r="I157" s="110">
        <f t="shared" si="11"/>
        <v>0</v>
      </c>
      <c r="J157" s="237">
        <v>0</v>
      </c>
      <c r="K157" s="238"/>
      <c r="L157" s="110">
        <f t="shared" si="12"/>
        <v>0</v>
      </c>
      <c r="M157" s="121"/>
      <c r="N157" s="60"/>
      <c r="O157" s="110">
        <f t="shared" si="13"/>
        <v>0</v>
      </c>
      <c r="P157" s="213"/>
    </row>
    <row r="158" spans="1:16" hidden="1" x14ac:dyDescent="0.25">
      <c r="A158" s="35">
        <v>2364</v>
      </c>
      <c r="B158" s="57" t="s">
        <v>152</v>
      </c>
      <c r="C158" s="311">
        <f t="shared" si="9"/>
        <v>0</v>
      </c>
      <c r="D158" s="237">
        <v>0</v>
      </c>
      <c r="E158" s="60"/>
      <c r="F158" s="145">
        <f t="shared" si="10"/>
        <v>0</v>
      </c>
      <c r="G158" s="237"/>
      <c r="H158" s="238"/>
      <c r="I158" s="110">
        <f t="shared" si="11"/>
        <v>0</v>
      </c>
      <c r="J158" s="237">
        <v>0</v>
      </c>
      <c r="K158" s="238"/>
      <c r="L158" s="110">
        <f t="shared" si="12"/>
        <v>0</v>
      </c>
      <c r="M158" s="121"/>
      <c r="N158" s="60"/>
      <c r="O158" s="110">
        <f t="shared" si="13"/>
        <v>0</v>
      </c>
      <c r="P158" s="213"/>
    </row>
    <row r="159" spans="1:16" hidden="1" x14ac:dyDescent="0.25">
      <c r="A159" s="35">
        <v>2365</v>
      </c>
      <c r="B159" s="57" t="s">
        <v>153</v>
      </c>
      <c r="C159" s="311">
        <f t="shared" si="9"/>
        <v>0</v>
      </c>
      <c r="D159" s="237">
        <v>0</v>
      </c>
      <c r="E159" s="60"/>
      <c r="F159" s="145">
        <f t="shared" si="10"/>
        <v>0</v>
      </c>
      <c r="G159" s="237"/>
      <c r="H159" s="238"/>
      <c r="I159" s="110">
        <f t="shared" si="11"/>
        <v>0</v>
      </c>
      <c r="J159" s="237">
        <v>0</v>
      </c>
      <c r="K159" s="238"/>
      <c r="L159" s="110">
        <f t="shared" si="12"/>
        <v>0</v>
      </c>
      <c r="M159" s="121"/>
      <c r="N159" s="60"/>
      <c r="O159" s="110">
        <f t="shared" si="13"/>
        <v>0</v>
      </c>
      <c r="P159" s="213"/>
    </row>
    <row r="160" spans="1:16" ht="36" hidden="1" x14ac:dyDescent="0.25">
      <c r="A160" s="35">
        <v>2366</v>
      </c>
      <c r="B160" s="57" t="s">
        <v>154</v>
      </c>
      <c r="C160" s="311">
        <f t="shared" si="9"/>
        <v>0</v>
      </c>
      <c r="D160" s="237">
        <v>0</v>
      </c>
      <c r="E160" s="60"/>
      <c r="F160" s="145">
        <f t="shared" si="10"/>
        <v>0</v>
      </c>
      <c r="G160" s="237"/>
      <c r="H160" s="238"/>
      <c r="I160" s="110">
        <f t="shared" si="11"/>
        <v>0</v>
      </c>
      <c r="J160" s="237">
        <v>0</v>
      </c>
      <c r="K160" s="238"/>
      <c r="L160" s="110">
        <f t="shared" si="12"/>
        <v>0</v>
      </c>
      <c r="M160" s="121"/>
      <c r="N160" s="60"/>
      <c r="O160" s="110">
        <f t="shared" si="13"/>
        <v>0</v>
      </c>
      <c r="P160" s="213"/>
    </row>
    <row r="161" spans="1:16" ht="48" hidden="1" x14ac:dyDescent="0.25">
      <c r="A161" s="35">
        <v>2369</v>
      </c>
      <c r="B161" s="57" t="s">
        <v>155</v>
      </c>
      <c r="C161" s="311">
        <f t="shared" si="9"/>
        <v>0</v>
      </c>
      <c r="D161" s="237">
        <v>0</v>
      </c>
      <c r="E161" s="60"/>
      <c r="F161" s="145">
        <f t="shared" si="10"/>
        <v>0</v>
      </c>
      <c r="G161" s="237"/>
      <c r="H161" s="238"/>
      <c r="I161" s="110">
        <f t="shared" si="11"/>
        <v>0</v>
      </c>
      <c r="J161" s="237">
        <v>0</v>
      </c>
      <c r="K161" s="238"/>
      <c r="L161" s="110">
        <f t="shared" si="12"/>
        <v>0</v>
      </c>
      <c r="M161" s="121"/>
      <c r="N161" s="60"/>
      <c r="O161" s="110">
        <f t="shared" si="13"/>
        <v>0</v>
      </c>
      <c r="P161" s="213"/>
    </row>
    <row r="162" spans="1:16" hidden="1" x14ac:dyDescent="0.25">
      <c r="A162" s="105">
        <v>2370</v>
      </c>
      <c r="B162" s="78" t="s">
        <v>156</v>
      </c>
      <c r="C162" s="311">
        <f t="shared" si="9"/>
        <v>0</v>
      </c>
      <c r="D162" s="289">
        <v>0</v>
      </c>
      <c r="E162" s="111"/>
      <c r="F162" s="286">
        <f t="shared" si="10"/>
        <v>0</v>
      </c>
      <c r="G162" s="289"/>
      <c r="H162" s="290"/>
      <c r="I162" s="107">
        <f t="shared" si="11"/>
        <v>0</v>
      </c>
      <c r="J162" s="289">
        <v>0</v>
      </c>
      <c r="K162" s="290"/>
      <c r="L162" s="107">
        <f t="shared" si="12"/>
        <v>0</v>
      </c>
      <c r="M162" s="181"/>
      <c r="N162" s="111"/>
      <c r="O162" s="107">
        <f t="shared" si="13"/>
        <v>0</v>
      </c>
      <c r="P162" s="265"/>
    </row>
    <row r="163" spans="1:16" hidden="1" x14ac:dyDescent="0.25">
      <c r="A163" s="105">
        <v>2380</v>
      </c>
      <c r="B163" s="78" t="s">
        <v>157</v>
      </c>
      <c r="C163" s="311">
        <f t="shared" si="9"/>
        <v>0</v>
      </c>
      <c r="D163" s="127">
        <f>SUM(D164:D165)</f>
        <v>0</v>
      </c>
      <c r="E163" s="106">
        <f>SUM(E164:E165)</f>
        <v>0</v>
      </c>
      <c r="F163" s="286">
        <f t="shared" si="10"/>
        <v>0</v>
      </c>
      <c r="G163" s="127">
        <f>SUM(G164:G165)</f>
        <v>0</v>
      </c>
      <c r="H163" s="172">
        <f>SUM(H164:H165)</f>
        <v>0</v>
      </c>
      <c r="I163" s="107">
        <f t="shared" si="11"/>
        <v>0</v>
      </c>
      <c r="J163" s="127">
        <f>SUM(J164:J165)</f>
        <v>0</v>
      </c>
      <c r="K163" s="172">
        <f>SUM(K164:K165)</f>
        <v>0</v>
      </c>
      <c r="L163" s="107">
        <f t="shared" si="12"/>
        <v>0</v>
      </c>
      <c r="M163" s="132">
        <f>SUM(M164:M165)</f>
        <v>0</v>
      </c>
      <c r="N163" s="106">
        <f>SUM(N164:N165)</f>
        <v>0</v>
      </c>
      <c r="O163" s="107">
        <f t="shared" si="13"/>
        <v>0</v>
      </c>
      <c r="P163" s="265"/>
    </row>
    <row r="164" spans="1:16" hidden="1" x14ac:dyDescent="0.25">
      <c r="A164" s="31">
        <v>2381</v>
      </c>
      <c r="B164" s="52" t="s">
        <v>158</v>
      </c>
      <c r="C164" s="311">
        <f t="shared" si="9"/>
        <v>0</v>
      </c>
      <c r="D164" s="231">
        <v>0</v>
      </c>
      <c r="E164" s="55"/>
      <c r="F164" s="287">
        <f t="shared" si="10"/>
        <v>0</v>
      </c>
      <c r="G164" s="231"/>
      <c r="H164" s="232"/>
      <c r="I164" s="114">
        <f t="shared" si="11"/>
        <v>0</v>
      </c>
      <c r="J164" s="231">
        <v>0</v>
      </c>
      <c r="K164" s="232"/>
      <c r="L164" s="114">
        <f t="shared" si="12"/>
        <v>0</v>
      </c>
      <c r="M164" s="179"/>
      <c r="N164" s="55"/>
      <c r="O164" s="114">
        <f t="shared" si="13"/>
        <v>0</v>
      </c>
      <c r="P164" s="208"/>
    </row>
    <row r="165" spans="1:16" ht="24" hidden="1" x14ac:dyDescent="0.25">
      <c r="A165" s="35">
        <v>2389</v>
      </c>
      <c r="B165" s="57" t="s">
        <v>159</v>
      </c>
      <c r="C165" s="311">
        <f t="shared" si="9"/>
        <v>0</v>
      </c>
      <c r="D165" s="237">
        <v>0</v>
      </c>
      <c r="E165" s="60"/>
      <c r="F165" s="145">
        <f t="shared" si="10"/>
        <v>0</v>
      </c>
      <c r="G165" s="237"/>
      <c r="H165" s="238"/>
      <c r="I165" s="110">
        <f t="shared" si="11"/>
        <v>0</v>
      </c>
      <c r="J165" s="237">
        <v>0</v>
      </c>
      <c r="K165" s="238"/>
      <c r="L165" s="110">
        <f t="shared" si="12"/>
        <v>0</v>
      </c>
      <c r="M165" s="121"/>
      <c r="N165" s="60"/>
      <c r="O165" s="110">
        <f t="shared" si="13"/>
        <v>0</v>
      </c>
      <c r="P165" s="213"/>
    </row>
    <row r="166" spans="1:16" hidden="1" x14ac:dyDescent="0.25">
      <c r="A166" s="105">
        <v>2390</v>
      </c>
      <c r="B166" s="78" t="s">
        <v>160</v>
      </c>
      <c r="C166" s="311">
        <f t="shared" si="9"/>
        <v>0</v>
      </c>
      <c r="D166" s="289">
        <v>0</v>
      </c>
      <c r="E166" s="111"/>
      <c r="F166" s="286">
        <f t="shared" si="10"/>
        <v>0</v>
      </c>
      <c r="G166" s="289"/>
      <c r="H166" s="290"/>
      <c r="I166" s="107">
        <f t="shared" si="11"/>
        <v>0</v>
      </c>
      <c r="J166" s="289">
        <v>0</v>
      </c>
      <c r="K166" s="290"/>
      <c r="L166" s="107">
        <f t="shared" si="12"/>
        <v>0</v>
      </c>
      <c r="M166" s="181"/>
      <c r="N166" s="111"/>
      <c r="O166" s="107">
        <f t="shared" si="13"/>
        <v>0</v>
      </c>
      <c r="P166" s="265"/>
    </row>
    <row r="167" spans="1:16" hidden="1" x14ac:dyDescent="0.25">
      <c r="A167" s="44">
        <v>2400</v>
      </c>
      <c r="B167" s="103" t="s">
        <v>161</v>
      </c>
      <c r="C167" s="375">
        <f t="shared" si="9"/>
        <v>0</v>
      </c>
      <c r="D167" s="296">
        <v>0</v>
      </c>
      <c r="E167" s="116"/>
      <c r="F167" s="283">
        <f t="shared" si="10"/>
        <v>0</v>
      </c>
      <c r="G167" s="296"/>
      <c r="H167" s="297"/>
      <c r="I167" s="112">
        <f t="shared" si="11"/>
        <v>0</v>
      </c>
      <c r="J167" s="296">
        <v>0</v>
      </c>
      <c r="K167" s="297"/>
      <c r="L167" s="112">
        <f t="shared" si="12"/>
        <v>0</v>
      </c>
      <c r="M167" s="182"/>
      <c r="N167" s="116"/>
      <c r="O167" s="112">
        <f t="shared" si="13"/>
        <v>0</v>
      </c>
      <c r="P167" s="225"/>
    </row>
    <row r="168" spans="1:16" ht="24" hidden="1" x14ac:dyDescent="0.25">
      <c r="A168" s="44">
        <v>2500</v>
      </c>
      <c r="B168" s="103" t="s">
        <v>162</v>
      </c>
      <c r="C168" s="375">
        <f t="shared" si="9"/>
        <v>0</v>
      </c>
      <c r="D168" s="227">
        <f>SUM(D169,D174)</f>
        <v>0</v>
      </c>
      <c r="E168" s="50">
        <f>SUM(E169,E174)</f>
        <v>0</v>
      </c>
      <c r="F168" s="283">
        <f t="shared" si="10"/>
        <v>0</v>
      </c>
      <c r="G168" s="227">
        <f>SUM(G169,G174)</f>
        <v>0</v>
      </c>
      <c r="H168" s="104">
        <f t="shared" ref="H168" si="17">SUM(H169,H174)</f>
        <v>0</v>
      </c>
      <c r="I168" s="112">
        <f t="shared" si="11"/>
        <v>0</v>
      </c>
      <c r="J168" s="227">
        <f>SUM(J169,J174)</f>
        <v>0</v>
      </c>
      <c r="K168" s="104">
        <f t="shared" ref="K168" si="18">SUM(K169,K174)</f>
        <v>0</v>
      </c>
      <c r="L168" s="112">
        <f t="shared" si="12"/>
        <v>0</v>
      </c>
      <c r="M168" s="134">
        <f t="shared" ref="M168:N168" si="19">SUM(M169,M174)</f>
        <v>0</v>
      </c>
      <c r="N168" s="126">
        <f t="shared" si="19"/>
        <v>0</v>
      </c>
      <c r="O168" s="284">
        <f t="shared" si="13"/>
        <v>0</v>
      </c>
      <c r="P168" s="285"/>
    </row>
    <row r="169" spans="1:16" hidden="1" x14ac:dyDescent="0.25">
      <c r="A169" s="164">
        <v>2510</v>
      </c>
      <c r="B169" s="52" t="s">
        <v>163</v>
      </c>
      <c r="C169" s="376">
        <f t="shared" si="9"/>
        <v>0</v>
      </c>
      <c r="D169" s="291">
        <f>SUM(D170:D173)</f>
        <v>0</v>
      </c>
      <c r="E169" s="113">
        <f>SUM(E170:E173)</f>
        <v>0</v>
      </c>
      <c r="F169" s="287">
        <f t="shared" si="10"/>
        <v>0</v>
      </c>
      <c r="G169" s="291">
        <f>SUM(G170:G173)</f>
        <v>0</v>
      </c>
      <c r="H169" s="292">
        <f t="shared" ref="H169" si="20">SUM(H170:H173)</f>
        <v>0</v>
      </c>
      <c r="I169" s="114">
        <f t="shared" si="11"/>
        <v>0</v>
      </c>
      <c r="J169" s="291">
        <f>SUM(J170:J173)</f>
        <v>0</v>
      </c>
      <c r="K169" s="292">
        <f t="shared" ref="K169" si="21">SUM(K170:K173)</f>
        <v>0</v>
      </c>
      <c r="L169" s="114">
        <f t="shared" si="12"/>
        <v>0</v>
      </c>
      <c r="M169" s="168">
        <f t="shared" ref="M169:N169" si="22">SUM(M170:M173)</f>
        <v>0</v>
      </c>
      <c r="N169" s="298">
        <f t="shared" si="22"/>
        <v>0</v>
      </c>
      <c r="O169" s="244">
        <f t="shared" si="13"/>
        <v>0</v>
      </c>
      <c r="P169" s="246"/>
    </row>
    <row r="170" spans="1:16" ht="24" hidden="1" x14ac:dyDescent="0.25">
      <c r="A170" s="36">
        <v>2512</v>
      </c>
      <c r="B170" s="57" t="s">
        <v>164</v>
      </c>
      <c r="C170" s="311">
        <f t="shared" si="9"/>
        <v>0</v>
      </c>
      <c r="D170" s="237">
        <v>0</v>
      </c>
      <c r="E170" s="60"/>
      <c r="F170" s="145">
        <f t="shared" si="10"/>
        <v>0</v>
      </c>
      <c r="G170" s="237"/>
      <c r="H170" s="238"/>
      <c r="I170" s="110">
        <f t="shared" si="11"/>
        <v>0</v>
      </c>
      <c r="J170" s="237"/>
      <c r="K170" s="238"/>
      <c r="L170" s="110">
        <f t="shared" si="12"/>
        <v>0</v>
      </c>
      <c r="M170" s="121"/>
      <c r="N170" s="60"/>
      <c r="O170" s="110">
        <f t="shared" si="13"/>
        <v>0</v>
      </c>
      <c r="P170" s="213"/>
    </row>
    <row r="171" spans="1:16" ht="36" hidden="1" x14ac:dyDescent="0.25">
      <c r="A171" s="36">
        <v>2513</v>
      </c>
      <c r="B171" s="57" t="s">
        <v>165</v>
      </c>
      <c r="C171" s="311">
        <f t="shared" si="9"/>
        <v>0</v>
      </c>
      <c r="D171" s="237">
        <v>0</v>
      </c>
      <c r="E171" s="60"/>
      <c r="F171" s="145">
        <f t="shared" si="10"/>
        <v>0</v>
      </c>
      <c r="G171" s="237"/>
      <c r="H171" s="238"/>
      <c r="I171" s="110">
        <f t="shared" si="11"/>
        <v>0</v>
      </c>
      <c r="J171" s="237">
        <v>0</v>
      </c>
      <c r="K171" s="238"/>
      <c r="L171" s="110">
        <f t="shared" si="12"/>
        <v>0</v>
      </c>
      <c r="M171" s="121"/>
      <c r="N171" s="60"/>
      <c r="O171" s="110">
        <f t="shared" si="13"/>
        <v>0</v>
      </c>
      <c r="P171" s="213"/>
    </row>
    <row r="172" spans="1:16" ht="24" hidden="1" x14ac:dyDescent="0.25">
      <c r="A172" s="36">
        <v>2515</v>
      </c>
      <c r="B172" s="57" t="s">
        <v>166</v>
      </c>
      <c r="C172" s="311">
        <f t="shared" si="9"/>
        <v>0</v>
      </c>
      <c r="D172" s="237">
        <v>0</v>
      </c>
      <c r="E172" s="60"/>
      <c r="F172" s="145">
        <f t="shared" si="10"/>
        <v>0</v>
      </c>
      <c r="G172" s="237"/>
      <c r="H172" s="238"/>
      <c r="I172" s="110">
        <f t="shared" si="11"/>
        <v>0</v>
      </c>
      <c r="J172" s="237">
        <v>0</v>
      </c>
      <c r="K172" s="238"/>
      <c r="L172" s="110">
        <f t="shared" si="12"/>
        <v>0</v>
      </c>
      <c r="M172" s="121"/>
      <c r="N172" s="60"/>
      <c r="O172" s="110">
        <f t="shared" si="13"/>
        <v>0</v>
      </c>
      <c r="P172" s="213"/>
    </row>
    <row r="173" spans="1:16" ht="24" hidden="1" x14ac:dyDescent="0.25">
      <c r="A173" s="36">
        <v>2519</v>
      </c>
      <c r="B173" s="57" t="s">
        <v>167</v>
      </c>
      <c r="C173" s="311">
        <f t="shared" si="9"/>
        <v>0</v>
      </c>
      <c r="D173" s="237">
        <v>0</v>
      </c>
      <c r="E173" s="60"/>
      <c r="F173" s="145">
        <f t="shared" si="10"/>
        <v>0</v>
      </c>
      <c r="G173" s="237"/>
      <c r="H173" s="238"/>
      <c r="I173" s="110">
        <f t="shared" si="11"/>
        <v>0</v>
      </c>
      <c r="J173" s="237">
        <v>0</v>
      </c>
      <c r="K173" s="238"/>
      <c r="L173" s="110">
        <f t="shared" si="12"/>
        <v>0</v>
      </c>
      <c r="M173" s="121"/>
      <c r="N173" s="60"/>
      <c r="O173" s="110">
        <f t="shared" si="13"/>
        <v>0</v>
      </c>
      <c r="P173" s="213"/>
    </row>
    <row r="174" spans="1:16" ht="24" hidden="1" x14ac:dyDescent="0.25">
      <c r="A174" s="108">
        <v>2520</v>
      </c>
      <c r="B174" s="57" t="s">
        <v>168</v>
      </c>
      <c r="C174" s="311">
        <f t="shared" si="9"/>
        <v>0</v>
      </c>
      <c r="D174" s="237">
        <v>0</v>
      </c>
      <c r="E174" s="60"/>
      <c r="F174" s="145">
        <f t="shared" si="10"/>
        <v>0</v>
      </c>
      <c r="G174" s="237"/>
      <c r="H174" s="238"/>
      <c r="I174" s="110">
        <f t="shared" si="11"/>
        <v>0</v>
      </c>
      <c r="J174" s="237">
        <v>0</v>
      </c>
      <c r="K174" s="238"/>
      <c r="L174" s="110">
        <f t="shared" si="12"/>
        <v>0</v>
      </c>
      <c r="M174" s="121"/>
      <c r="N174" s="60"/>
      <c r="O174" s="110">
        <f t="shared" si="13"/>
        <v>0</v>
      </c>
      <c r="P174" s="213"/>
    </row>
    <row r="175" spans="1:16" s="117" customFormat="1" ht="48" hidden="1" x14ac:dyDescent="0.25">
      <c r="A175" s="17">
        <v>2800</v>
      </c>
      <c r="B175" s="52" t="s">
        <v>169</v>
      </c>
      <c r="C175" s="376">
        <f t="shared" si="9"/>
        <v>0</v>
      </c>
      <c r="D175" s="204">
        <v>0</v>
      </c>
      <c r="E175" s="34"/>
      <c r="F175" s="205">
        <f t="shared" si="10"/>
        <v>0</v>
      </c>
      <c r="G175" s="204"/>
      <c r="H175" s="206"/>
      <c r="I175" s="207">
        <f t="shared" si="11"/>
        <v>0</v>
      </c>
      <c r="J175" s="204">
        <v>0</v>
      </c>
      <c r="K175" s="206"/>
      <c r="L175" s="207">
        <f t="shared" si="12"/>
        <v>0</v>
      </c>
      <c r="M175" s="175"/>
      <c r="N175" s="34"/>
      <c r="O175" s="207">
        <f t="shared" si="13"/>
        <v>0</v>
      </c>
      <c r="P175" s="208"/>
    </row>
    <row r="176" spans="1:16" hidden="1" x14ac:dyDescent="0.25">
      <c r="A176" s="99">
        <v>3000</v>
      </c>
      <c r="B176" s="99" t="s">
        <v>170</v>
      </c>
      <c r="C176" s="385">
        <f t="shared" si="9"/>
        <v>0</v>
      </c>
      <c r="D176" s="280">
        <f>SUM(D177,D187)</f>
        <v>0</v>
      </c>
      <c r="E176" s="101">
        <f>SUM(E177,E187)</f>
        <v>0</v>
      </c>
      <c r="F176" s="281">
        <f t="shared" si="10"/>
        <v>0</v>
      </c>
      <c r="G176" s="280">
        <f>SUM(G177,G187)</f>
        <v>0</v>
      </c>
      <c r="H176" s="282">
        <f>SUM(H177,H187)</f>
        <v>0</v>
      </c>
      <c r="I176" s="102">
        <f t="shared" si="11"/>
        <v>0</v>
      </c>
      <c r="J176" s="280">
        <f>SUM(J177,J187)</f>
        <v>0</v>
      </c>
      <c r="K176" s="282">
        <f>SUM(K177,K187)</f>
        <v>0</v>
      </c>
      <c r="L176" s="102">
        <f t="shared" si="12"/>
        <v>0</v>
      </c>
      <c r="M176" s="133">
        <f>SUM(M177,M187)</f>
        <v>0</v>
      </c>
      <c r="N176" s="101">
        <f>SUM(N177,N187)</f>
        <v>0</v>
      </c>
      <c r="O176" s="102">
        <f t="shared" si="13"/>
        <v>0</v>
      </c>
      <c r="P176" s="366"/>
    </row>
    <row r="177" spans="1:16" ht="24" hidden="1" x14ac:dyDescent="0.25">
      <c r="A177" s="44">
        <v>3200</v>
      </c>
      <c r="B177" s="118" t="s">
        <v>171</v>
      </c>
      <c r="C177" s="375">
        <f t="shared" si="9"/>
        <v>0</v>
      </c>
      <c r="D177" s="227">
        <f>SUM(D178,D182)</f>
        <v>0</v>
      </c>
      <c r="E177" s="50">
        <f>SUM(E178,E182)</f>
        <v>0</v>
      </c>
      <c r="F177" s="283">
        <f t="shared" si="10"/>
        <v>0</v>
      </c>
      <c r="G177" s="227">
        <f>SUM(G178,G182)</f>
        <v>0</v>
      </c>
      <c r="H177" s="104">
        <f t="shared" ref="H177" si="23">SUM(H178,H182)</f>
        <v>0</v>
      </c>
      <c r="I177" s="112">
        <f t="shared" si="11"/>
        <v>0</v>
      </c>
      <c r="J177" s="227">
        <f>SUM(J178,J182)</f>
        <v>0</v>
      </c>
      <c r="K177" s="104">
        <f t="shared" ref="K177" si="24">SUM(K178,K182)</f>
        <v>0</v>
      </c>
      <c r="L177" s="112">
        <f t="shared" si="12"/>
        <v>0</v>
      </c>
      <c r="M177" s="134">
        <f t="shared" ref="M177:N177" si="25">SUM(M178,M182)</f>
        <v>0</v>
      </c>
      <c r="N177" s="126">
        <f t="shared" si="25"/>
        <v>0</v>
      </c>
      <c r="O177" s="284">
        <f t="shared" si="13"/>
        <v>0</v>
      </c>
      <c r="P177" s="285"/>
    </row>
    <row r="178" spans="1:16" ht="36" hidden="1" x14ac:dyDescent="0.25">
      <c r="A178" s="164">
        <v>3260</v>
      </c>
      <c r="B178" s="52" t="s">
        <v>172</v>
      </c>
      <c r="C178" s="376">
        <f t="shared" si="9"/>
        <v>0</v>
      </c>
      <c r="D178" s="291">
        <f>SUM(D179:D181)</f>
        <v>0</v>
      </c>
      <c r="E178" s="113">
        <f>SUM(E179:E181)</f>
        <v>0</v>
      </c>
      <c r="F178" s="287">
        <f t="shared" si="10"/>
        <v>0</v>
      </c>
      <c r="G178" s="291">
        <f>SUM(G179:G181)</f>
        <v>0</v>
      </c>
      <c r="H178" s="292">
        <f>SUM(H179:H181)</f>
        <v>0</v>
      </c>
      <c r="I178" s="114">
        <f t="shared" si="11"/>
        <v>0</v>
      </c>
      <c r="J178" s="291">
        <f>SUM(J179:J181)</f>
        <v>0</v>
      </c>
      <c r="K178" s="292">
        <f>SUM(K179:K181)</f>
        <v>0</v>
      </c>
      <c r="L178" s="114">
        <f t="shared" si="12"/>
        <v>0</v>
      </c>
      <c r="M178" s="135">
        <f>SUM(M179:M181)</f>
        <v>0</v>
      </c>
      <c r="N178" s="113">
        <f>SUM(N179:N181)</f>
        <v>0</v>
      </c>
      <c r="O178" s="114">
        <f t="shared" si="13"/>
        <v>0</v>
      </c>
      <c r="P178" s="208"/>
    </row>
    <row r="179" spans="1:16" ht="24" hidden="1" x14ac:dyDescent="0.25">
      <c r="A179" s="36">
        <v>3261</v>
      </c>
      <c r="B179" s="57" t="s">
        <v>173</v>
      </c>
      <c r="C179" s="311">
        <f t="shared" si="9"/>
        <v>0</v>
      </c>
      <c r="D179" s="237">
        <v>0</v>
      </c>
      <c r="E179" s="60"/>
      <c r="F179" s="145">
        <f t="shared" si="10"/>
        <v>0</v>
      </c>
      <c r="G179" s="237"/>
      <c r="H179" s="238"/>
      <c r="I179" s="110">
        <f t="shared" si="11"/>
        <v>0</v>
      </c>
      <c r="J179" s="237">
        <v>0</v>
      </c>
      <c r="K179" s="238"/>
      <c r="L179" s="110">
        <f t="shared" si="12"/>
        <v>0</v>
      </c>
      <c r="M179" s="121"/>
      <c r="N179" s="60"/>
      <c r="O179" s="110">
        <f t="shared" si="13"/>
        <v>0</v>
      </c>
      <c r="P179" s="213"/>
    </row>
    <row r="180" spans="1:16" ht="36" hidden="1" x14ac:dyDescent="0.25">
      <c r="A180" s="36">
        <v>3262</v>
      </c>
      <c r="B180" s="57" t="s">
        <v>174</v>
      </c>
      <c r="C180" s="311">
        <f t="shared" si="9"/>
        <v>0</v>
      </c>
      <c r="D180" s="237">
        <v>0</v>
      </c>
      <c r="E180" s="60"/>
      <c r="F180" s="145">
        <f t="shared" si="10"/>
        <v>0</v>
      </c>
      <c r="G180" s="237"/>
      <c r="H180" s="238"/>
      <c r="I180" s="110">
        <f t="shared" si="11"/>
        <v>0</v>
      </c>
      <c r="J180" s="237">
        <v>0</v>
      </c>
      <c r="K180" s="238"/>
      <c r="L180" s="110">
        <f t="shared" si="12"/>
        <v>0</v>
      </c>
      <c r="M180" s="121"/>
      <c r="N180" s="60"/>
      <c r="O180" s="110">
        <f t="shared" si="13"/>
        <v>0</v>
      </c>
      <c r="P180" s="213"/>
    </row>
    <row r="181" spans="1:16" ht="24" hidden="1" x14ac:dyDescent="0.25">
      <c r="A181" s="36">
        <v>3263</v>
      </c>
      <c r="B181" s="57" t="s">
        <v>175</v>
      </c>
      <c r="C181" s="311">
        <f t="shared" si="9"/>
        <v>0</v>
      </c>
      <c r="D181" s="237">
        <v>0</v>
      </c>
      <c r="E181" s="60"/>
      <c r="F181" s="145">
        <f t="shared" si="10"/>
        <v>0</v>
      </c>
      <c r="G181" s="237"/>
      <c r="H181" s="238"/>
      <c r="I181" s="110">
        <f t="shared" si="11"/>
        <v>0</v>
      </c>
      <c r="J181" s="237">
        <v>0</v>
      </c>
      <c r="K181" s="238"/>
      <c r="L181" s="110">
        <f t="shared" si="12"/>
        <v>0</v>
      </c>
      <c r="M181" s="121"/>
      <c r="N181" s="60"/>
      <c r="O181" s="110">
        <f t="shared" si="13"/>
        <v>0</v>
      </c>
      <c r="P181" s="213"/>
    </row>
    <row r="182" spans="1:16" ht="84" hidden="1" x14ac:dyDescent="0.25">
      <c r="A182" s="164">
        <v>3290</v>
      </c>
      <c r="B182" s="52" t="s">
        <v>318</v>
      </c>
      <c r="C182" s="311">
        <f t="shared" ref="C182:C258" si="26">F182+I182+L182+O182</f>
        <v>0</v>
      </c>
      <c r="D182" s="291">
        <f>SUM(D183:D186)</f>
        <v>0</v>
      </c>
      <c r="E182" s="113">
        <f>SUM(E183:E186)</f>
        <v>0</v>
      </c>
      <c r="F182" s="287">
        <f t="shared" si="10"/>
        <v>0</v>
      </c>
      <c r="G182" s="291">
        <f>SUM(G183:G186)</f>
        <v>0</v>
      </c>
      <c r="H182" s="292">
        <f t="shared" ref="H182" si="27">SUM(H183:H186)</f>
        <v>0</v>
      </c>
      <c r="I182" s="114">
        <f t="shared" si="11"/>
        <v>0</v>
      </c>
      <c r="J182" s="291">
        <f>SUM(J183:J186)</f>
        <v>0</v>
      </c>
      <c r="K182" s="292">
        <f t="shared" ref="K182" si="28">SUM(K183:K186)</f>
        <v>0</v>
      </c>
      <c r="L182" s="114">
        <f t="shared" si="12"/>
        <v>0</v>
      </c>
      <c r="M182" s="138">
        <f t="shared" ref="M182:N182" si="29">SUM(M183:M186)</f>
        <v>0</v>
      </c>
      <c r="N182" s="299">
        <f t="shared" si="29"/>
        <v>0</v>
      </c>
      <c r="O182" s="300">
        <f t="shared" si="13"/>
        <v>0</v>
      </c>
      <c r="P182" s="301"/>
    </row>
    <row r="183" spans="1:16" ht="72" hidden="1" x14ac:dyDescent="0.25">
      <c r="A183" s="36">
        <v>3291</v>
      </c>
      <c r="B183" s="57" t="s">
        <v>176</v>
      </c>
      <c r="C183" s="311">
        <f t="shared" si="26"/>
        <v>0</v>
      </c>
      <c r="D183" s="237">
        <v>0</v>
      </c>
      <c r="E183" s="60"/>
      <c r="F183" s="145">
        <f t="shared" ref="F183:F246" si="30">D183+E183</f>
        <v>0</v>
      </c>
      <c r="G183" s="237"/>
      <c r="H183" s="238"/>
      <c r="I183" s="110">
        <f t="shared" ref="I183:I246" si="31">G183+H183</f>
        <v>0</v>
      </c>
      <c r="J183" s="237">
        <v>0</v>
      </c>
      <c r="K183" s="238"/>
      <c r="L183" s="110">
        <f t="shared" ref="L183:L246" si="32">J183+K183</f>
        <v>0</v>
      </c>
      <c r="M183" s="121"/>
      <c r="N183" s="60"/>
      <c r="O183" s="110">
        <f t="shared" ref="O183:O246" si="33">M183+N183</f>
        <v>0</v>
      </c>
      <c r="P183" s="213"/>
    </row>
    <row r="184" spans="1:16" ht="72" hidden="1" x14ac:dyDescent="0.25">
      <c r="A184" s="36">
        <v>3292</v>
      </c>
      <c r="B184" s="57" t="s">
        <v>177</v>
      </c>
      <c r="C184" s="311">
        <f t="shared" si="26"/>
        <v>0</v>
      </c>
      <c r="D184" s="237">
        <v>0</v>
      </c>
      <c r="E184" s="60"/>
      <c r="F184" s="145">
        <f t="shared" si="30"/>
        <v>0</v>
      </c>
      <c r="G184" s="237"/>
      <c r="H184" s="238"/>
      <c r="I184" s="110">
        <f t="shared" si="31"/>
        <v>0</v>
      </c>
      <c r="J184" s="237">
        <v>0</v>
      </c>
      <c r="K184" s="238"/>
      <c r="L184" s="110">
        <f t="shared" si="32"/>
        <v>0</v>
      </c>
      <c r="M184" s="121"/>
      <c r="N184" s="60"/>
      <c r="O184" s="110">
        <f t="shared" si="33"/>
        <v>0</v>
      </c>
      <c r="P184" s="213"/>
    </row>
    <row r="185" spans="1:16" ht="72" hidden="1" x14ac:dyDescent="0.25">
      <c r="A185" s="36">
        <v>3293</v>
      </c>
      <c r="B185" s="57" t="s">
        <v>178</v>
      </c>
      <c r="C185" s="311">
        <f t="shared" si="26"/>
        <v>0</v>
      </c>
      <c r="D185" s="237">
        <v>0</v>
      </c>
      <c r="E185" s="60"/>
      <c r="F185" s="145">
        <f t="shared" si="30"/>
        <v>0</v>
      </c>
      <c r="G185" s="237"/>
      <c r="H185" s="238"/>
      <c r="I185" s="110">
        <f t="shared" si="31"/>
        <v>0</v>
      </c>
      <c r="J185" s="237">
        <v>0</v>
      </c>
      <c r="K185" s="238"/>
      <c r="L185" s="110">
        <f t="shared" si="32"/>
        <v>0</v>
      </c>
      <c r="M185" s="121"/>
      <c r="N185" s="60"/>
      <c r="O185" s="110">
        <f t="shared" si="33"/>
        <v>0</v>
      </c>
      <c r="P185" s="213"/>
    </row>
    <row r="186" spans="1:16" ht="60" hidden="1" x14ac:dyDescent="0.25">
      <c r="A186" s="122">
        <v>3294</v>
      </c>
      <c r="B186" s="57" t="s">
        <v>179</v>
      </c>
      <c r="C186" s="386">
        <f t="shared" si="26"/>
        <v>0</v>
      </c>
      <c r="D186" s="302">
        <v>0</v>
      </c>
      <c r="E186" s="123"/>
      <c r="F186" s="139">
        <f t="shared" si="30"/>
        <v>0</v>
      </c>
      <c r="G186" s="302"/>
      <c r="H186" s="303"/>
      <c r="I186" s="300">
        <f t="shared" si="31"/>
        <v>0</v>
      </c>
      <c r="J186" s="302">
        <v>0</v>
      </c>
      <c r="K186" s="303"/>
      <c r="L186" s="300">
        <f t="shared" si="32"/>
        <v>0</v>
      </c>
      <c r="M186" s="124"/>
      <c r="N186" s="123"/>
      <c r="O186" s="300">
        <f t="shared" si="33"/>
        <v>0</v>
      </c>
      <c r="P186" s="301"/>
    </row>
    <row r="187" spans="1:16" ht="48" hidden="1" x14ac:dyDescent="0.25">
      <c r="A187" s="70">
        <v>3300</v>
      </c>
      <c r="B187" s="118" t="s">
        <v>180</v>
      </c>
      <c r="C187" s="387">
        <f t="shared" si="26"/>
        <v>0</v>
      </c>
      <c r="D187" s="304">
        <f>SUM(D188:D189)</f>
        <v>0</v>
      </c>
      <c r="E187" s="126">
        <f>SUM(E188:E189)</f>
        <v>0</v>
      </c>
      <c r="F187" s="305">
        <f t="shared" si="30"/>
        <v>0</v>
      </c>
      <c r="G187" s="304">
        <f>SUM(G188:G189)</f>
        <v>0</v>
      </c>
      <c r="H187" s="306">
        <f t="shared" ref="H187" si="34">SUM(H188:H189)</f>
        <v>0</v>
      </c>
      <c r="I187" s="284">
        <f t="shared" si="31"/>
        <v>0</v>
      </c>
      <c r="J187" s="304">
        <f>SUM(J188:J189)</f>
        <v>0</v>
      </c>
      <c r="K187" s="306">
        <f t="shared" ref="K187" si="35">SUM(K188:K189)</f>
        <v>0</v>
      </c>
      <c r="L187" s="284">
        <f t="shared" si="32"/>
        <v>0</v>
      </c>
      <c r="M187" s="134">
        <f t="shared" ref="M187:N187" si="36">SUM(M188:M189)</f>
        <v>0</v>
      </c>
      <c r="N187" s="126">
        <f t="shared" si="36"/>
        <v>0</v>
      </c>
      <c r="O187" s="284">
        <f t="shared" si="33"/>
        <v>0</v>
      </c>
      <c r="P187" s="285"/>
    </row>
    <row r="188" spans="1:16" ht="48" hidden="1" x14ac:dyDescent="0.25">
      <c r="A188" s="77">
        <v>3310</v>
      </c>
      <c r="B188" s="78" t="s">
        <v>181</v>
      </c>
      <c r="C188" s="380">
        <f t="shared" si="26"/>
        <v>0</v>
      </c>
      <c r="D188" s="289">
        <v>0</v>
      </c>
      <c r="E188" s="111"/>
      <c r="F188" s="286">
        <f t="shared" si="30"/>
        <v>0</v>
      </c>
      <c r="G188" s="289"/>
      <c r="H188" s="290"/>
      <c r="I188" s="107">
        <f t="shared" si="31"/>
        <v>0</v>
      </c>
      <c r="J188" s="289">
        <v>0</v>
      </c>
      <c r="K188" s="290"/>
      <c r="L188" s="107">
        <f t="shared" si="32"/>
        <v>0</v>
      </c>
      <c r="M188" s="181"/>
      <c r="N188" s="111"/>
      <c r="O188" s="107">
        <f t="shared" si="33"/>
        <v>0</v>
      </c>
      <c r="P188" s="265"/>
    </row>
    <row r="189" spans="1:16" ht="60" hidden="1" x14ac:dyDescent="0.25">
      <c r="A189" s="32">
        <v>3320</v>
      </c>
      <c r="B189" s="52" t="s">
        <v>182</v>
      </c>
      <c r="C189" s="376">
        <f t="shared" si="26"/>
        <v>0</v>
      </c>
      <c r="D189" s="231">
        <v>0</v>
      </c>
      <c r="E189" s="55"/>
      <c r="F189" s="287">
        <f t="shared" si="30"/>
        <v>0</v>
      </c>
      <c r="G189" s="231"/>
      <c r="H189" s="232"/>
      <c r="I189" s="114">
        <f t="shared" si="31"/>
        <v>0</v>
      </c>
      <c r="J189" s="231">
        <v>0</v>
      </c>
      <c r="K189" s="232"/>
      <c r="L189" s="114">
        <f t="shared" si="32"/>
        <v>0</v>
      </c>
      <c r="M189" s="179"/>
      <c r="N189" s="55"/>
      <c r="O189" s="114">
        <f t="shared" si="33"/>
        <v>0</v>
      </c>
      <c r="P189" s="208"/>
    </row>
    <row r="190" spans="1:16" hidden="1" x14ac:dyDescent="0.25">
      <c r="A190" s="128">
        <v>4000</v>
      </c>
      <c r="B190" s="99" t="s">
        <v>183</v>
      </c>
      <c r="C190" s="385">
        <f t="shared" si="26"/>
        <v>0</v>
      </c>
      <c r="D190" s="280">
        <f>SUM(D191,D194)</f>
        <v>0</v>
      </c>
      <c r="E190" s="101">
        <f>SUM(E191,E194)</f>
        <v>0</v>
      </c>
      <c r="F190" s="281">
        <f t="shared" si="30"/>
        <v>0</v>
      </c>
      <c r="G190" s="280">
        <f>SUM(G191,G194)</f>
        <v>0</v>
      </c>
      <c r="H190" s="282">
        <f>SUM(H191,H194)</f>
        <v>0</v>
      </c>
      <c r="I190" s="102">
        <f t="shared" si="31"/>
        <v>0</v>
      </c>
      <c r="J190" s="280">
        <f>SUM(J191,J194)</f>
        <v>0</v>
      </c>
      <c r="K190" s="282">
        <f>SUM(K191,K194)</f>
        <v>0</v>
      </c>
      <c r="L190" s="102">
        <f t="shared" si="32"/>
        <v>0</v>
      </c>
      <c r="M190" s="133">
        <f>SUM(M191,M194)</f>
        <v>0</v>
      </c>
      <c r="N190" s="101">
        <f>SUM(N191,N194)</f>
        <v>0</v>
      </c>
      <c r="O190" s="102">
        <f t="shared" si="33"/>
        <v>0</v>
      </c>
      <c r="P190" s="366"/>
    </row>
    <row r="191" spans="1:16" ht="24" hidden="1" x14ac:dyDescent="0.25">
      <c r="A191" s="129">
        <v>4200</v>
      </c>
      <c r="B191" s="103" t="s">
        <v>184</v>
      </c>
      <c r="C191" s="375">
        <f t="shared" si="26"/>
        <v>0</v>
      </c>
      <c r="D191" s="227">
        <f>SUM(D192,D193)</f>
        <v>0</v>
      </c>
      <c r="E191" s="50">
        <f>SUM(E192,E193)</f>
        <v>0</v>
      </c>
      <c r="F191" s="283">
        <f t="shared" si="30"/>
        <v>0</v>
      </c>
      <c r="G191" s="227">
        <f>SUM(G192,G193)</f>
        <v>0</v>
      </c>
      <c r="H191" s="104">
        <f>SUM(H192,H193)</f>
        <v>0</v>
      </c>
      <c r="I191" s="112">
        <f t="shared" si="31"/>
        <v>0</v>
      </c>
      <c r="J191" s="227">
        <f>SUM(J192,J193)</f>
        <v>0</v>
      </c>
      <c r="K191" s="104">
        <f>SUM(K192,K193)</f>
        <v>0</v>
      </c>
      <c r="L191" s="112">
        <f t="shared" si="32"/>
        <v>0</v>
      </c>
      <c r="M191" s="119">
        <f>SUM(M192,M193)</f>
        <v>0</v>
      </c>
      <c r="N191" s="50">
        <f>SUM(N192,N193)</f>
        <v>0</v>
      </c>
      <c r="O191" s="112">
        <f t="shared" si="33"/>
        <v>0</v>
      </c>
      <c r="P191" s="225"/>
    </row>
    <row r="192" spans="1:16" ht="36" hidden="1" x14ac:dyDescent="0.25">
      <c r="A192" s="164">
        <v>4240</v>
      </c>
      <c r="B192" s="52" t="s">
        <v>185</v>
      </c>
      <c r="C192" s="376">
        <f t="shared" si="26"/>
        <v>0</v>
      </c>
      <c r="D192" s="231">
        <v>0</v>
      </c>
      <c r="E192" s="55"/>
      <c r="F192" s="287">
        <f t="shared" si="30"/>
        <v>0</v>
      </c>
      <c r="G192" s="231"/>
      <c r="H192" s="232"/>
      <c r="I192" s="114">
        <f t="shared" si="31"/>
        <v>0</v>
      </c>
      <c r="J192" s="231">
        <v>0</v>
      </c>
      <c r="K192" s="232"/>
      <c r="L192" s="114">
        <f t="shared" si="32"/>
        <v>0</v>
      </c>
      <c r="M192" s="179"/>
      <c r="N192" s="55"/>
      <c r="O192" s="114">
        <f t="shared" si="33"/>
        <v>0</v>
      </c>
      <c r="P192" s="208"/>
    </row>
    <row r="193" spans="1:16" ht="24" hidden="1" x14ac:dyDescent="0.25">
      <c r="A193" s="108">
        <v>4250</v>
      </c>
      <c r="B193" s="57" t="s">
        <v>186</v>
      </c>
      <c r="C193" s="311">
        <f t="shared" si="26"/>
        <v>0</v>
      </c>
      <c r="D193" s="237">
        <v>0</v>
      </c>
      <c r="E193" s="60"/>
      <c r="F193" s="145">
        <f t="shared" si="30"/>
        <v>0</v>
      </c>
      <c r="G193" s="237"/>
      <c r="H193" s="238"/>
      <c r="I193" s="110">
        <f t="shared" si="31"/>
        <v>0</v>
      </c>
      <c r="J193" s="237">
        <v>0</v>
      </c>
      <c r="K193" s="238"/>
      <c r="L193" s="110">
        <f t="shared" si="32"/>
        <v>0</v>
      </c>
      <c r="M193" s="121"/>
      <c r="N193" s="60"/>
      <c r="O193" s="110">
        <f t="shared" si="33"/>
        <v>0</v>
      </c>
      <c r="P193" s="213"/>
    </row>
    <row r="194" spans="1:16" hidden="1" x14ac:dyDescent="0.25">
      <c r="A194" s="44">
        <v>4300</v>
      </c>
      <c r="B194" s="103" t="s">
        <v>187</v>
      </c>
      <c r="C194" s="375">
        <f t="shared" si="26"/>
        <v>0</v>
      </c>
      <c r="D194" s="227">
        <f>SUM(D195)</f>
        <v>0</v>
      </c>
      <c r="E194" s="50">
        <f>SUM(E195)</f>
        <v>0</v>
      </c>
      <c r="F194" s="283">
        <f t="shared" si="30"/>
        <v>0</v>
      </c>
      <c r="G194" s="227">
        <f>SUM(G195)</f>
        <v>0</v>
      </c>
      <c r="H194" s="104">
        <f>SUM(H195)</f>
        <v>0</v>
      </c>
      <c r="I194" s="112">
        <f t="shared" si="31"/>
        <v>0</v>
      </c>
      <c r="J194" s="227">
        <f>SUM(J195)</f>
        <v>0</v>
      </c>
      <c r="K194" s="104">
        <f>SUM(K195)</f>
        <v>0</v>
      </c>
      <c r="L194" s="112">
        <f t="shared" si="32"/>
        <v>0</v>
      </c>
      <c r="M194" s="119">
        <f>SUM(M195)</f>
        <v>0</v>
      </c>
      <c r="N194" s="50">
        <f>SUM(N195)</f>
        <v>0</v>
      </c>
      <c r="O194" s="112">
        <f t="shared" si="33"/>
        <v>0</v>
      </c>
      <c r="P194" s="225"/>
    </row>
    <row r="195" spans="1:16" ht="24" hidden="1" x14ac:dyDescent="0.25">
      <c r="A195" s="164">
        <v>4310</v>
      </c>
      <c r="B195" s="52" t="s">
        <v>188</v>
      </c>
      <c r="C195" s="376">
        <f t="shared" si="26"/>
        <v>0</v>
      </c>
      <c r="D195" s="291">
        <f>SUM(D196:D196)</f>
        <v>0</v>
      </c>
      <c r="E195" s="113">
        <f>SUM(E196:E196)</f>
        <v>0</v>
      </c>
      <c r="F195" s="287">
        <f t="shared" si="30"/>
        <v>0</v>
      </c>
      <c r="G195" s="291">
        <f>SUM(G196:G196)</f>
        <v>0</v>
      </c>
      <c r="H195" s="292">
        <f>SUM(H196:H196)</f>
        <v>0</v>
      </c>
      <c r="I195" s="114">
        <f t="shared" si="31"/>
        <v>0</v>
      </c>
      <c r="J195" s="291">
        <f>SUM(J196:J196)</f>
        <v>0</v>
      </c>
      <c r="K195" s="292">
        <f>SUM(K196:K196)</f>
        <v>0</v>
      </c>
      <c r="L195" s="114">
        <f t="shared" si="32"/>
        <v>0</v>
      </c>
      <c r="M195" s="135">
        <f>SUM(M196:M196)</f>
        <v>0</v>
      </c>
      <c r="N195" s="113">
        <f>SUM(N196:N196)</f>
        <v>0</v>
      </c>
      <c r="O195" s="114">
        <f t="shared" si="33"/>
        <v>0</v>
      </c>
      <c r="P195" s="208"/>
    </row>
    <row r="196" spans="1:16" ht="36" hidden="1" x14ac:dyDescent="0.25">
      <c r="A196" s="36">
        <v>4311</v>
      </c>
      <c r="B196" s="57" t="s">
        <v>189</v>
      </c>
      <c r="C196" s="311">
        <f t="shared" si="26"/>
        <v>0</v>
      </c>
      <c r="D196" s="237">
        <v>0</v>
      </c>
      <c r="E196" s="60"/>
      <c r="F196" s="145">
        <f t="shared" si="30"/>
        <v>0</v>
      </c>
      <c r="G196" s="237"/>
      <c r="H196" s="238"/>
      <c r="I196" s="110">
        <f t="shared" si="31"/>
        <v>0</v>
      </c>
      <c r="J196" s="237">
        <v>0</v>
      </c>
      <c r="K196" s="238"/>
      <c r="L196" s="110">
        <f t="shared" si="32"/>
        <v>0</v>
      </c>
      <c r="M196" s="121"/>
      <c r="N196" s="60"/>
      <c r="O196" s="110">
        <f t="shared" si="33"/>
        <v>0</v>
      </c>
      <c r="P196" s="213"/>
    </row>
    <row r="197" spans="1:16" s="20" customFormat="1" ht="24" x14ac:dyDescent="0.25">
      <c r="A197" s="130"/>
      <c r="B197" s="17" t="s">
        <v>190</v>
      </c>
      <c r="C197" s="384">
        <f t="shared" si="26"/>
        <v>121075</v>
      </c>
      <c r="D197" s="276">
        <f>SUM(D198,D233,D271)</f>
        <v>121074</v>
      </c>
      <c r="E197" s="97">
        <f>SUM(E198,E233,E271)</f>
        <v>1</v>
      </c>
      <c r="F197" s="277">
        <f t="shared" si="30"/>
        <v>121075</v>
      </c>
      <c r="G197" s="276">
        <f>SUM(G198,G233,G271)</f>
        <v>0</v>
      </c>
      <c r="H197" s="278">
        <f>SUM(H198,H233,H271)</f>
        <v>0</v>
      </c>
      <c r="I197" s="98">
        <f t="shared" si="31"/>
        <v>0</v>
      </c>
      <c r="J197" s="276">
        <f>SUM(J198,J233,J271)</f>
        <v>0</v>
      </c>
      <c r="K197" s="278">
        <f>SUM(K198,K233,K271)</f>
        <v>0</v>
      </c>
      <c r="L197" s="98">
        <f t="shared" si="32"/>
        <v>0</v>
      </c>
      <c r="M197" s="307">
        <f>SUM(M198,M233,M271)</f>
        <v>0</v>
      </c>
      <c r="N197" s="308">
        <f>SUM(N198,N233,N271)</f>
        <v>0</v>
      </c>
      <c r="O197" s="309">
        <f t="shared" si="33"/>
        <v>0</v>
      </c>
      <c r="P197" s="310"/>
    </row>
    <row r="198" spans="1:16" x14ac:dyDescent="0.25">
      <c r="A198" s="99">
        <v>5000</v>
      </c>
      <c r="B198" s="99" t="s">
        <v>191</v>
      </c>
      <c r="C198" s="385">
        <f>F198+I198+L198+O198</f>
        <v>121075</v>
      </c>
      <c r="D198" s="280">
        <f>D199+D207</f>
        <v>121074</v>
      </c>
      <c r="E198" s="101">
        <f>E199+E207</f>
        <v>1</v>
      </c>
      <c r="F198" s="281">
        <f t="shared" si="30"/>
        <v>121075</v>
      </c>
      <c r="G198" s="280">
        <f>G199+G207</f>
        <v>0</v>
      </c>
      <c r="H198" s="282">
        <f>H199+H207</f>
        <v>0</v>
      </c>
      <c r="I198" s="102">
        <f t="shared" si="31"/>
        <v>0</v>
      </c>
      <c r="J198" s="280">
        <f>J199+J207</f>
        <v>0</v>
      </c>
      <c r="K198" s="282">
        <f>K199+K207</f>
        <v>0</v>
      </c>
      <c r="L198" s="102">
        <f t="shared" si="32"/>
        <v>0</v>
      </c>
      <c r="M198" s="133">
        <f>M199+M207</f>
        <v>0</v>
      </c>
      <c r="N198" s="101">
        <f>N199+N207</f>
        <v>0</v>
      </c>
      <c r="O198" s="102">
        <f t="shared" si="33"/>
        <v>0</v>
      </c>
      <c r="P198" s="366"/>
    </row>
    <row r="199" spans="1:16" hidden="1" x14ac:dyDescent="0.25">
      <c r="A199" s="44">
        <v>5100</v>
      </c>
      <c r="B199" s="103" t="s">
        <v>192</v>
      </c>
      <c r="C199" s="375">
        <f t="shared" si="26"/>
        <v>0</v>
      </c>
      <c r="D199" s="227">
        <f>D200+D201+D204+D205+D206</f>
        <v>0</v>
      </c>
      <c r="E199" s="50">
        <f>E200+E201+E204+E205+E206</f>
        <v>0</v>
      </c>
      <c r="F199" s="283">
        <f t="shared" si="30"/>
        <v>0</v>
      </c>
      <c r="G199" s="227">
        <f>G200+G201+G204+G205+G206</f>
        <v>0</v>
      </c>
      <c r="H199" s="104">
        <f>H200+H201+H204+H205+H206</f>
        <v>0</v>
      </c>
      <c r="I199" s="112">
        <f t="shared" si="31"/>
        <v>0</v>
      </c>
      <c r="J199" s="227">
        <f>J200+J201+J204+J205+J206</f>
        <v>0</v>
      </c>
      <c r="K199" s="104">
        <f>K200+K201+K204+K205+K206</f>
        <v>0</v>
      </c>
      <c r="L199" s="112">
        <f t="shared" si="32"/>
        <v>0</v>
      </c>
      <c r="M199" s="119">
        <f>M200+M201+M204+M205+M206</f>
        <v>0</v>
      </c>
      <c r="N199" s="50">
        <f>N200+N201+N204+N205+N206</f>
        <v>0</v>
      </c>
      <c r="O199" s="112">
        <f t="shared" si="33"/>
        <v>0</v>
      </c>
      <c r="P199" s="225"/>
    </row>
    <row r="200" spans="1:16" hidden="1" x14ac:dyDescent="0.25">
      <c r="A200" s="164">
        <v>5110</v>
      </c>
      <c r="B200" s="52" t="s">
        <v>193</v>
      </c>
      <c r="C200" s="376">
        <f t="shared" si="26"/>
        <v>0</v>
      </c>
      <c r="D200" s="231">
        <v>0</v>
      </c>
      <c r="E200" s="55"/>
      <c r="F200" s="287">
        <f t="shared" si="30"/>
        <v>0</v>
      </c>
      <c r="G200" s="231"/>
      <c r="H200" s="232"/>
      <c r="I200" s="114">
        <f t="shared" si="31"/>
        <v>0</v>
      </c>
      <c r="J200" s="231">
        <v>0</v>
      </c>
      <c r="K200" s="232"/>
      <c r="L200" s="114">
        <f t="shared" si="32"/>
        <v>0</v>
      </c>
      <c r="M200" s="179"/>
      <c r="N200" s="55"/>
      <c r="O200" s="114">
        <f t="shared" si="33"/>
        <v>0</v>
      </c>
      <c r="P200" s="208"/>
    </row>
    <row r="201" spans="1:16" ht="24" hidden="1" x14ac:dyDescent="0.25">
      <c r="A201" s="108">
        <v>5120</v>
      </c>
      <c r="B201" s="57" t="s">
        <v>194</v>
      </c>
      <c r="C201" s="311">
        <f t="shared" si="26"/>
        <v>0</v>
      </c>
      <c r="D201" s="288">
        <f>D202+D203</f>
        <v>0</v>
      </c>
      <c r="E201" s="109">
        <f>E202+E203</f>
        <v>0</v>
      </c>
      <c r="F201" s="145">
        <f t="shared" si="30"/>
        <v>0</v>
      </c>
      <c r="G201" s="288">
        <f>G202+G203</f>
        <v>0</v>
      </c>
      <c r="H201" s="115">
        <f>H202+H203</f>
        <v>0</v>
      </c>
      <c r="I201" s="110">
        <f t="shared" si="31"/>
        <v>0</v>
      </c>
      <c r="J201" s="288">
        <f>J202+J203</f>
        <v>0</v>
      </c>
      <c r="K201" s="115">
        <f>K202+K203</f>
        <v>0</v>
      </c>
      <c r="L201" s="110">
        <f t="shared" si="32"/>
        <v>0</v>
      </c>
      <c r="M201" s="131">
        <f>M202+M203</f>
        <v>0</v>
      </c>
      <c r="N201" s="109">
        <f>N202+N203</f>
        <v>0</v>
      </c>
      <c r="O201" s="110">
        <f t="shared" si="33"/>
        <v>0</v>
      </c>
      <c r="P201" s="213"/>
    </row>
    <row r="202" spans="1:16" hidden="1" x14ac:dyDescent="0.25">
      <c r="A202" s="36">
        <v>5121</v>
      </c>
      <c r="B202" s="57" t="s">
        <v>195</v>
      </c>
      <c r="C202" s="311">
        <f t="shared" si="26"/>
        <v>0</v>
      </c>
      <c r="D202" s="237">
        <v>0</v>
      </c>
      <c r="E202" s="60"/>
      <c r="F202" s="145">
        <f t="shared" si="30"/>
        <v>0</v>
      </c>
      <c r="G202" s="237"/>
      <c r="H202" s="238"/>
      <c r="I202" s="110">
        <f t="shared" si="31"/>
        <v>0</v>
      </c>
      <c r="J202" s="237">
        <v>0</v>
      </c>
      <c r="K202" s="238"/>
      <c r="L202" s="110">
        <f t="shared" si="32"/>
        <v>0</v>
      </c>
      <c r="M202" s="121"/>
      <c r="N202" s="60"/>
      <c r="O202" s="110">
        <f t="shared" si="33"/>
        <v>0</v>
      </c>
      <c r="P202" s="213"/>
    </row>
    <row r="203" spans="1:16" ht="24" hidden="1" x14ac:dyDescent="0.25">
      <c r="A203" s="36">
        <v>5129</v>
      </c>
      <c r="B203" s="57" t="s">
        <v>196</v>
      </c>
      <c r="C203" s="311">
        <f t="shared" si="26"/>
        <v>0</v>
      </c>
      <c r="D203" s="237">
        <v>0</v>
      </c>
      <c r="E203" s="60"/>
      <c r="F203" s="145">
        <f t="shared" si="30"/>
        <v>0</v>
      </c>
      <c r="G203" s="237"/>
      <c r="H203" s="238"/>
      <c r="I203" s="110">
        <f t="shared" si="31"/>
        <v>0</v>
      </c>
      <c r="J203" s="237">
        <v>0</v>
      </c>
      <c r="K203" s="238"/>
      <c r="L203" s="110">
        <f t="shared" si="32"/>
        <v>0</v>
      </c>
      <c r="M203" s="121"/>
      <c r="N203" s="60"/>
      <c r="O203" s="110">
        <f t="shared" si="33"/>
        <v>0</v>
      </c>
      <c r="P203" s="213"/>
    </row>
    <row r="204" spans="1:16" hidden="1" x14ac:dyDescent="0.25">
      <c r="A204" s="108">
        <v>5130</v>
      </c>
      <c r="B204" s="57" t="s">
        <v>197</v>
      </c>
      <c r="C204" s="311">
        <f t="shared" si="26"/>
        <v>0</v>
      </c>
      <c r="D204" s="237">
        <v>0</v>
      </c>
      <c r="E204" s="60"/>
      <c r="F204" s="145">
        <f t="shared" si="30"/>
        <v>0</v>
      </c>
      <c r="G204" s="237"/>
      <c r="H204" s="238"/>
      <c r="I204" s="110">
        <f t="shared" si="31"/>
        <v>0</v>
      </c>
      <c r="J204" s="237">
        <v>0</v>
      </c>
      <c r="K204" s="238"/>
      <c r="L204" s="110">
        <f t="shared" si="32"/>
        <v>0</v>
      </c>
      <c r="M204" s="121"/>
      <c r="N204" s="60"/>
      <c r="O204" s="110">
        <f t="shared" si="33"/>
        <v>0</v>
      </c>
      <c r="P204" s="213"/>
    </row>
    <row r="205" spans="1:16" hidden="1" x14ac:dyDescent="0.25">
      <c r="A205" s="108">
        <v>5140</v>
      </c>
      <c r="B205" s="57" t="s">
        <v>198</v>
      </c>
      <c r="C205" s="311">
        <f t="shared" si="26"/>
        <v>0</v>
      </c>
      <c r="D205" s="237">
        <v>0</v>
      </c>
      <c r="E205" s="60"/>
      <c r="F205" s="145">
        <f t="shared" si="30"/>
        <v>0</v>
      </c>
      <c r="G205" s="237"/>
      <c r="H205" s="238"/>
      <c r="I205" s="110">
        <f t="shared" si="31"/>
        <v>0</v>
      </c>
      <c r="J205" s="237">
        <v>0</v>
      </c>
      <c r="K205" s="238"/>
      <c r="L205" s="110">
        <f t="shared" si="32"/>
        <v>0</v>
      </c>
      <c r="M205" s="121"/>
      <c r="N205" s="60"/>
      <c r="O205" s="110">
        <f t="shared" si="33"/>
        <v>0</v>
      </c>
      <c r="P205" s="213"/>
    </row>
    <row r="206" spans="1:16" ht="24" hidden="1" x14ac:dyDescent="0.25">
      <c r="A206" s="108">
        <v>5170</v>
      </c>
      <c r="B206" s="57" t="s">
        <v>199</v>
      </c>
      <c r="C206" s="311">
        <f t="shared" si="26"/>
        <v>0</v>
      </c>
      <c r="D206" s="237">
        <v>0</v>
      </c>
      <c r="E206" s="60"/>
      <c r="F206" s="145">
        <f t="shared" si="30"/>
        <v>0</v>
      </c>
      <c r="G206" s="237"/>
      <c r="H206" s="238"/>
      <c r="I206" s="110">
        <f t="shared" si="31"/>
        <v>0</v>
      </c>
      <c r="J206" s="237">
        <v>0</v>
      </c>
      <c r="K206" s="238"/>
      <c r="L206" s="110">
        <f t="shared" si="32"/>
        <v>0</v>
      </c>
      <c r="M206" s="121"/>
      <c r="N206" s="60"/>
      <c r="O206" s="110">
        <f t="shared" si="33"/>
        <v>0</v>
      </c>
      <c r="P206" s="213"/>
    </row>
    <row r="207" spans="1:16" x14ac:dyDescent="0.25">
      <c r="A207" s="44">
        <v>5200</v>
      </c>
      <c r="B207" s="103" t="s">
        <v>200</v>
      </c>
      <c r="C207" s="375">
        <f t="shared" si="26"/>
        <v>121075</v>
      </c>
      <c r="D207" s="227">
        <f>D208+D218+D219+D228+D229+D230+D232</f>
        <v>121074</v>
      </c>
      <c r="E207" s="50">
        <f>E208+E218+E219+E228+E229+E230+E232</f>
        <v>1</v>
      </c>
      <c r="F207" s="283">
        <f t="shared" si="30"/>
        <v>121075</v>
      </c>
      <c r="G207" s="227">
        <f>G208+G218+G219+G228+G229+G230+G232</f>
        <v>0</v>
      </c>
      <c r="H207" s="104">
        <f>H208+H218+H219+H228+H229+H230+H232</f>
        <v>0</v>
      </c>
      <c r="I207" s="112">
        <f t="shared" si="31"/>
        <v>0</v>
      </c>
      <c r="J207" s="227">
        <f>J208+J218+J219+J228+J229+J230+J232</f>
        <v>0</v>
      </c>
      <c r="K207" s="104">
        <f>K208+K218+K219+K228+K229+K230+K232</f>
        <v>0</v>
      </c>
      <c r="L207" s="112">
        <f t="shared" si="32"/>
        <v>0</v>
      </c>
      <c r="M207" s="119">
        <f>M208+M218+M219+M228+M229+M230+M232</f>
        <v>0</v>
      </c>
      <c r="N207" s="50">
        <f>N208+N218+N219+N228+N229+N230+N232</f>
        <v>0</v>
      </c>
      <c r="O207" s="112">
        <f t="shared" si="33"/>
        <v>0</v>
      </c>
      <c r="P207" s="225"/>
    </row>
    <row r="208" spans="1:16" hidden="1" x14ac:dyDescent="0.25">
      <c r="A208" s="105">
        <v>5210</v>
      </c>
      <c r="B208" s="78" t="s">
        <v>201</v>
      </c>
      <c r="C208" s="380">
        <f t="shared" si="26"/>
        <v>0</v>
      </c>
      <c r="D208" s="127">
        <f>SUM(D209:D217)</f>
        <v>0</v>
      </c>
      <c r="E208" s="106">
        <f>SUM(E209:E217)</f>
        <v>0</v>
      </c>
      <c r="F208" s="286">
        <f t="shared" si="30"/>
        <v>0</v>
      </c>
      <c r="G208" s="127">
        <f>SUM(G209:G217)</f>
        <v>0</v>
      </c>
      <c r="H208" s="172">
        <f>SUM(H209:H217)</f>
        <v>0</v>
      </c>
      <c r="I208" s="107">
        <f t="shared" si="31"/>
        <v>0</v>
      </c>
      <c r="J208" s="127">
        <f>SUM(J209:J217)</f>
        <v>0</v>
      </c>
      <c r="K208" s="172">
        <f>SUM(K209:K217)</f>
        <v>0</v>
      </c>
      <c r="L208" s="107">
        <f t="shared" si="32"/>
        <v>0</v>
      </c>
      <c r="M208" s="132">
        <f>SUM(M209:M217)</f>
        <v>0</v>
      </c>
      <c r="N208" s="106">
        <f>SUM(N209:N217)</f>
        <v>0</v>
      </c>
      <c r="O208" s="107">
        <f t="shared" si="33"/>
        <v>0</v>
      </c>
      <c r="P208" s="265"/>
    </row>
    <row r="209" spans="1:16" hidden="1" x14ac:dyDescent="0.25">
      <c r="A209" s="32">
        <v>5211</v>
      </c>
      <c r="B209" s="52" t="s">
        <v>202</v>
      </c>
      <c r="C209" s="311">
        <f t="shared" si="26"/>
        <v>0</v>
      </c>
      <c r="D209" s="231">
        <v>0</v>
      </c>
      <c r="E209" s="55"/>
      <c r="F209" s="287">
        <f t="shared" si="30"/>
        <v>0</v>
      </c>
      <c r="G209" s="231"/>
      <c r="H209" s="232"/>
      <c r="I209" s="114">
        <f t="shared" si="31"/>
        <v>0</v>
      </c>
      <c r="J209" s="231">
        <v>0</v>
      </c>
      <c r="K209" s="232"/>
      <c r="L209" s="114">
        <f t="shared" si="32"/>
        <v>0</v>
      </c>
      <c r="M209" s="179"/>
      <c r="N209" s="55"/>
      <c r="O209" s="114">
        <f t="shared" si="33"/>
        <v>0</v>
      </c>
      <c r="P209" s="208"/>
    </row>
    <row r="210" spans="1:16" hidden="1" x14ac:dyDescent="0.25">
      <c r="A210" s="36">
        <v>5212</v>
      </c>
      <c r="B210" s="57" t="s">
        <v>203</v>
      </c>
      <c r="C210" s="311">
        <f t="shared" si="26"/>
        <v>0</v>
      </c>
      <c r="D210" s="237">
        <v>0</v>
      </c>
      <c r="E210" s="60"/>
      <c r="F210" s="145">
        <f t="shared" si="30"/>
        <v>0</v>
      </c>
      <c r="G210" s="237"/>
      <c r="H210" s="238"/>
      <c r="I210" s="110">
        <f t="shared" si="31"/>
        <v>0</v>
      </c>
      <c r="J210" s="237">
        <v>0</v>
      </c>
      <c r="K210" s="238"/>
      <c r="L210" s="110">
        <f t="shared" si="32"/>
        <v>0</v>
      </c>
      <c r="M210" s="121"/>
      <c r="N210" s="60"/>
      <c r="O210" s="110">
        <f t="shared" si="33"/>
        <v>0</v>
      </c>
      <c r="P210" s="213"/>
    </row>
    <row r="211" spans="1:16" hidden="1" x14ac:dyDescent="0.25">
      <c r="A211" s="36">
        <v>5213</v>
      </c>
      <c r="B211" s="57" t="s">
        <v>204</v>
      </c>
      <c r="C211" s="311">
        <f t="shared" si="26"/>
        <v>0</v>
      </c>
      <c r="D211" s="237">
        <v>0</v>
      </c>
      <c r="E211" s="60"/>
      <c r="F211" s="145">
        <f t="shared" si="30"/>
        <v>0</v>
      </c>
      <c r="G211" s="237"/>
      <c r="H211" s="238"/>
      <c r="I211" s="110">
        <f t="shared" si="31"/>
        <v>0</v>
      </c>
      <c r="J211" s="237">
        <v>0</v>
      </c>
      <c r="K211" s="238"/>
      <c r="L211" s="110">
        <f t="shared" si="32"/>
        <v>0</v>
      </c>
      <c r="M211" s="121"/>
      <c r="N211" s="60"/>
      <c r="O211" s="110">
        <f t="shared" si="33"/>
        <v>0</v>
      </c>
      <c r="P211" s="213"/>
    </row>
    <row r="212" spans="1:16" hidden="1" x14ac:dyDescent="0.25">
      <c r="A212" s="36">
        <v>5214</v>
      </c>
      <c r="B212" s="57" t="s">
        <v>205</v>
      </c>
      <c r="C212" s="311">
        <f t="shared" si="26"/>
        <v>0</v>
      </c>
      <c r="D212" s="237">
        <v>0</v>
      </c>
      <c r="E212" s="60"/>
      <c r="F212" s="145">
        <f t="shared" si="30"/>
        <v>0</v>
      </c>
      <c r="G212" s="237"/>
      <c r="H212" s="238"/>
      <c r="I212" s="110">
        <f t="shared" si="31"/>
        <v>0</v>
      </c>
      <c r="J212" s="237">
        <v>0</v>
      </c>
      <c r="K212" s="238"/>
      <c r="L212" s="110">
        <f t="shared" si="32"/>
        <v>0</v>
      </c>
      <c r="M212" s="121"/>
      <c r="N212" s="60"/>
      <c r="O212" s="110">
        <f t="shared" si="33"/>
        <v>0</v>
      </c>
      <c r="P212" s="213"/>
    </row>
    <row r="213" spans="1:16" hidden="1" x14ac:dyDescent="0.25">
      <c r="A213" s="36">
        <v>5215</v>
      </c>
      <c r="B213" s="57" t="s">
        <v>206</v>
      </c>
      <c r="C213" s="311">
        <f t="shared" si="26"/>
        <v>0</v>
      </c>
      <c r="D213" s="237">
        <v>0</v>
      </c>
      <c r="E213" s="60"/>
      <c r="F213" s="145">
        <f t="shared" si="30"/>
        <v>0</v>
      </c>
      <c r="G213" s="237"/>
      <c r="H213" s="238"/>
      <c r="I213" s="110">
        <f t="shared" si="31"/>
        <v>0</v>
      </c>
      <c r="J213" s="237">
        <v>0</v>
      </c>
      <c r="K213" s="238"/>
      <c r="L213" s="110">
        <f t="shared" si="32"/>
        <v>0</v>
      </c>
      <c r="M213" s="121"/>
      <c r="N213" s="60"/>
      <c r="O213" s="110">
        <f t="shared" si="33"/>
        <v>0</v>
      </c>
      <c r="P213" s="213"/>
    </row>
    <row r="214" spans="1:16" ht="24" hidden="1" x14ac:dyDescent="0.25">
      <c r="A214" s="36">
        <v>5216</v>
      </c>
      <c r="B214" s="57" t="s">
        <v>207</v>
      </c>
      <c r="C214" s="311">
        <f t="shared" si="26"/>
        <v>0</v>
      </c>
      <c r="D214" s="237">
        <v>0</v>
      </c>
      <c r="E214" s="60"/>
      <c r="F214" s="145">
        <f t="shared" si="30"/>
        <v>0</v>
      </c>
      <c r="G214" s="237"/>
      <c r="H214" s="238"/>
      <c r="I214" s="110">
        <f t="shared" si="31"/>
        <v>0</v>
      </c>
      <c r="J214" s="237">
        <v>0</v>
      </c>
      <c r="K214" s="238"/>
      <c r="L214" s="110">
        <f t="shared" si="32"/>
        <v>0</v>
      </c>
      <c r="M214" s="121"/>
      <c r="N214" s="60"/>
      <c r="O214" s="110">
        <f t="shared" si="33"/>
        <v>0</v>
      </c>
      <c r="P214" s="213"/>
    </row>
    <row r="215" spans="1:16" hidden="1" x14ac:dyDescent="0.25">
      <c r="A215" s="36">
        <v>5217</v>
      </c>
      <c r="B215" s="57" t="s">
        <v>208</v>
      </c>
      <c r="C215" s="311">
        <f t="shared" si="26"/>
        <v>0</v>
      </c>
      <c r="D215" s="237">
        <v>0</v>
      </c>
      <c r="E215" s="60"/>
      <c r="F215" s="145">
        <f t="shared" si="30"/>
        <v>0</v>
      </c>
      <c r="G215" s="237"/>
      <c r="H215" s="238"/>
      <c r="I215" s="110">
        <f t="shared" si="31"/>
        <v>0</v>
      </c>
      <c r="J215" s="237">
        <v>0</v>
      </c>
      <c r="K215" s="238"/>
      <c r="L215" s="110">
        <f t="shared" si="32"/>
        <v>0</v>
      </c>
      <c r="M215" s="121"/>
      <c r="N215" s="60"/>
      <c r="O215" s="110">
        <f t="shared" si="33"/>
        <v>0</v>
      </c>
      <c r="P215" s="213"/>
    </row>
    <row r="216" spans="1:16" hidden="1" x14ac:dyDescent="0.25">
      <c r="A216" s="36">
        <v>5218</v>
      </c>
      <c r="B216" s="57" t="s">
        <v>209</v>
      </c>
      <c r="C216" s="311">
        <f t="shared" si="26"/>
        <v>0</v>
      </c>
      <c r="D216" s="237">
        <v>0</v>
      </c>
      <c r="E216" s="60"/>
      <c r="F216" s="145">
        <f t="shared" si="30"/>
        <v>0</v>
      </c>
      <c r="G216" s="237"/>
      <c r="H216" s="238"/>
      <c r="I216" s="110">
        <f t="shared" si="31"/>
        <v>0</v>
      </c>
      <c r="J216" s="237">
        <v>0</v>
      </c>
      <c r="K216" s="238"/>
      <c r="L216" s="110">
        <f t="shared" si="32"/>
        <v>0</v>
      </c>
      <c r="M216" s="121"/>
      <c r="N216" s="60"/>
      <c r="O216" s="110">
        <f t="shared" si="33"/>
        <v>0</v>
      </c>
      <c r="P216" s="213"/>
    </row>
    <row r="217" spans="1:16" hidden="1" x14ac:dyDescent="0.25">
      <c r="A217" s="36">
        <v>5219</v>
      </c>
      <c r="B217" s="57" t="s">
        <v>210</v>
      </c>
      <c r="C217" s="311">
        <f t="shared" si="26"/>
        <v>0</v>
      </c>
      <c r="D217" s="237">
        <v>0</v>
      </c>
      <c r="E217" s="60"/>
      <c r="F217" s="145">
        <f t="shared" si="30"/>
        <v>0</v>
      </c>
      <c r="G217" s="237"/>
      <c r="H217" s="238"/>
      <c r="I217" s="110">
        <f t="shared" si="31"/>
        <v>0</v>
      </c>
      <c r="J217" s="237">
        <v>0</v>
      </c>
      <c r="K217" s="238"/>
      <c r="L217" s="110">
        <f t="shared" si="32"/>
        <v>0</v>
      </c>
      <c r="M217" s="121"/>
      <c r="N217" s="60"/>
      <c r="O217" s="110">
        <f t="shared" si="33"/>
        <v>0</v>
      </c>
      <c r="P217" s="213"/>
    </row>
    <row r="218" spans="1:16" hidden="1" x14ac:dyDescent="0.25">
      <c r="A218" s="108">
        <v>5220</v>
      </c>
      <c r="B218" s="57" t="s">
        <v>211</v>
      </c>
      <c r="C218" s="311">
        <f t="shared" si="26"/>
        <v>0</v>
      </c>
      <c r="D218" s="237">
        <v>0</v>
      </c>
      <c r="E218" s="60"/>
      <c r="F218" s="145">
        <f t="shared" si="30"/>
        <v>0</v>
      </c>
      <c r="G218" s="237"/>
      <c r="H218" s="238"/>
      <c r="I218" s="110">
        <f t="shared" si="31"/>
        <v>0</v>
      </c>
      <c r="J218" s="237">
        <v>0</v>
      </c>
      <c r="K218" s="238"/>
      <c r="L218" s="110">
        <f t="shared" si="32"/>
        <v>0</v>
      </c>
      <c r="M218" s="121"/>
      <c r="N218" s="60"/>
      <c r="O218" s="110">
        <f t="shared" si="33"/>
        <v>0</v>
      </c>
      <c r="P218" s="213"/>
    </row>
    <row r="219" spans="1:16" hidden="1" x14ac:dyDescent="0.25">
      <c r="A219" s="108">
        <v>5230</v>
      </c>
      <c r="B219" s="57" t="s">
        <v>212</v>
      </c>
      <c r="C219" s="311">
        <f t="shared" si="26"/>
        <v>0</v>
      </c>
      <c r="D219" s="288">
        <f>SUM(D220:D227)</f>
        <v>0</v>
      </c>
      <c r="E219" s="109">
        <f>SUM(E220:E227)</f>
        <v>0</v>
      </c>
      <c r="F219" s="145">
        <f t="shared" si="30"/>
        <v>0</v>
      </c>
      <c r="G219" s="288">
        <f>SUM(G220:G227)</f>
        <v>0</v>
      </c>
      <c r="H219" s="115">
        <f>SUM(H220:H227)</f>
        <v>0</v>
      </c>
      <c r="I219" s="110">
        <f t="shared" si="31"/>
        <v>0</v>
      </c>
      <c r="J219" s="288">
        <f>SUM(J220:J227)</f>
        <v>0</v>
      </c>
      <c r="K219" s="115">
        <f>SUM(K220:K227)</f>
        <v>0</v>
      </c>
      <c r="L219" s="110">
        <f t="shared" si="32"/>
        <v>0</v>
      </c>
      <c r="M219" s="131">
        <f>SUM(M220:M227)</f>
        <v>0</v>
      </c>
      <c r="N219" s="109">
        <f>SUM(N220:N227)</f>
        <v>0</v>
      </c>
      <c r="O219" s="110">
        <f t="shared" si="33"/>
        <v>0</v>
      </c>
      <c r="P219" s="213"/>
    </row>
    <row r="220" spans="1:16" hidden="1" x14ac:dyDescent="0.25">
      <c r="A220" s="36">
        <v>5231</v>
      </c>
      <c r="B220" s="57" t="s">
        <v>213</v>
      </c>
      <c r="C220" s="311">
        <f t="shared" si="26"/>
        <v>0</v>
      </c>
      <c r="D220" s="237">
        <v>0</v>
      </c>
      <c r="E220" s="60"/>
      <c r="F220" s="145">
        <f t="shared" si="30"/>
        <v>0</v>
      </c>
      <c r="G220" s="237"/>
      <c r="H220" s="238"/>
      <c r="I220" s="110">
        <f t="shared" si="31"/>
        <v>0</v>
      </c>
      <c r="J220" s="237">
        <v>0</v>
      </c>
      <c r="K220" s="238"/>
      <c r="L220" s="110">
        <f t="shared" si="32"/>
        <v>0</v>
      </c>
      <c r="M220" s="121"/>
      <c r="N220" s="60"/>
      <c r="O220" s="110">
        <f t="shared" si="33"/>
        <v>0</v>
      </c>
      <c r="P220" s="213"/>
    </row>
    <row r="221" spans="1:16" hidden="1" x14ac:dyDescent="0.25">
      <c r="A221" s="36">
        <v>5232</v>
      </c>
      <c r="B221" s="57" t="s">
        <v>214</v>
      </c>
      <c r="C221" s="311">
        <f t="shared" si="26"/>
        <v>0</v>
      </c>
      <c r="D221" s="237">
        <v>0</v>
      </c>
      <c r="E221" s="60"/>
      <c r="F221" s="145">
        <f t="shared" si="30"/>
        <v>0</v>
      </c>
      <c r="G221" s="237"/>
      <c r="H221" s="238"/>
      <c r="I221" s="110">
        <f t="shared" si="31"/>
        <v>0</v>
      </c>
      <c r="J221" s="237">
        <v>0</v>
      </c>
      <c r="K221" s="238"/>
      <c r="L221" s="110">
        <f t="shared" si="32"/>
        <v>0</v>
      </c>
      <c r="M221" s="121"/>
      <c r="N221" s="60"/>
      <c r="O221" s="110">
        <f t="shared" si="33"/>
        <v>0</v>
      </c>
      <c r="P221" s="213"/>
    </row>
    <row r="222" spans="1:16" hidden="1" x14ac:dyDescent="0.25">
      <c r="A222" s="36">
        <v>5233</v>
      </c>
      <c r="B222" s="57" t="s">
        <v>215</v>
      </c>
      <c r="C222" s="311">
        <f t="shared" si="26"/>
        <v>0</v>
      </c>
      <c r="D222" s="237">
        <v>0</v>
      </c>
      <c r="E222" s="60"/>
      <c r="F222" s="145">
        <f t="shared" si="30"/>
        <v>0</v>
      </c>
      <c r="G222" s="237"/>
      <c r="H222" s="238"/>
      <c r="I222" s="110">
        <f t="shared" si="31"/>
        <v>0</v>
      </c>
      <c r="J222" s="237">
        <v>0</v>
      </c>
      <c r="K222" s="238"/>
      <c r="L222" s="110">
        <f t="shared" si="32"/>
        <v>0</v>
      </c>
      <c r="M222" s="121"/>
      <c r="N222" s="60"/>
      <c r="O222" s="110">
        <f t="shared" si="33"/>
        <v>0</v>
      </c>
      <c r="P222" s="213"/>
    </row>
    <row r="223" spans="1:16" ht="24" hidden="1" x14ac:dyDescent="0.25">
      <c r="A223" s="36">
        <v>5234</v>
      </c>
      <c r="B223" s="57" t="s">
        <v>216</v>
      </c>
      <c r="C223" s="311">
        <f t="shared" si="26"/>
        <v>0</v>
      </c>
      <c r="D223" s="237">
        <v>0</v>
      </c>
      <c r="E223" s="60"/>
      <c r="F223" s="145">
        <f t="shared" si="30"/>
        <v>0</v>
      </c>
      <c r="G223" s="237"/>
      <c r="H223" s="238"/>
      <c r="I223" s="110">
        <f t="shared" si="31"/>
        <v>0</v>
      </c>
      <c r="J223" s="237">
        <v>0</v>
      </c>
      <c r="K223" s="238"/>
      <c r="L223" s="110">
        <f t="shared" si="32"/>
        <v>0</v>
      </c>
      <c r="M223" s="121"/>
      <c r="N223" s="60"/>
      <c r="O223" s="110">
        <f t="shared" si="33"/>
        <v>0</v>
      </c>
      <c r="P223" s="213"/>
    </row>
    <row r="224" spans="1:16" hidden="1" x14ac:dyDescent="0.25">
      <c r="A224" s="36">
        <v>5236</v>
      </c>
      <c r="B224" s="57" t="s">
        <v>217</v>
      </c>
      <c r="C224" s="311">
        <f t="shared" si="26"/>
        <v>0</v>
      </c>
      <c r="D224" s="237">
        <v>0</v>
      </c>
      <c r="E224" s="60"/>
      <c r="F224" s="145">
        <f t="shared" si="30"/>
        <v>0</v>
      </c>
      <c r="G224" s="237"/>
      <c r="H224" s="238"/>
      <c r="I224" s="110">
        <f t="shared" si="31"/>
        <v>0</v>
      </c>
      <c r="J224" s="237">
        <v>0</v>
      </c>
      <c r="K224" s="238"/>
      <c r="L224" s="110">
        <f t="shared" si="32"/>
        <v>0</v>
      </c>
      <c r="M224" s="121"/>
      <c r="N224" s="60"/>
      <c r="O224" s="110">
        <f t="shared" si="33"/>
        <v>0</v>
      </c>
      <c r="P224" s="213"/>
    </row>
    <row r="225" spans="1:16" hidden="1" x14ac:dyDescent="0.25">
      <c r="A225" s="36">
        <v>5237</v>
      </c>
      <c r="B225" s="57" t="s">
        <v>218</v>
      </c>
      <c r="C225" s="311">
        <f t="shared" si="26"/>
        <v>0</v>
      </c>
      <c r="D225" s="237">
        <v>0</v>
      </c>
      <c r="E225" s="60"/>
      <c r="F225" s="145">
        <f t="shared" si="30"/>
        <v>0</v>
      </c>
      <c r="G225" s="237"/>
      <c r="H225" s="238"/>
      <c r="I225" s="110">
        <f t="shared" si="31"/>
        <v>0</v>
      </c>
      <c r="J225" s="237">
        <v>0</v>
      </c>
      <c r="K225" s="238"/>
      <c r="L225" s="110">
        <f t="shared" si="32"/>
        <v>0</v>
      </c>
      <c r="M225" s="121"/>
      <c r="N225" s="60"/>
      <c r="O225" s="110">
        <f t="shared" si="33"/>
        <v>0</v>
      </c>
      <c r="P225" s="213"/>
    </row>
    <row r="226" spans="1:16" ht="24" hidden="1" x14ac:dyDescent="0.25">
      <c r="A226" s="36">
        <v>5238</v>
      </c>
      <c r="B226" s="57" t="s">
        <v>219</v>
      </c>
      <c r="C226" s="311">
        <f t="shared" si="26"/>
        <v>0</v>
      </c>
      <c r="D226" s="237">
        <v>0</v>
      </c>
      <c r="E226" s="60"/>
      <c r="F226" s="145">
        <f t="shared" si="30"/>
        <v>0</v>
      </c>
      <c r="G226" s="237"/>
      <c r="H226" s="238"/>
      <c r="I226" s="110">
        <f t="shared" si="31"/>
        <v>0</v>
      </c>
      <c r="J226" s="237">
        <v>0</v>
      </c>
      <c r="K226" s="238"/>
      <c r="L226" s="110">
        <f t="shared" si="32"/>
        <v>0</v>
      </c>
      <c r="M226" s="121"/>
      <c r="N226" s="60"/>
      <c r="O226" s="110">
        <f t="shared" si="33"/>
        <v>0</v>
      </c>
      <c r="P226" s="213"/>
    </row>
    <row r="227" spans="1:16" ht="24" hidden="1" x14ac:dyDescent="0.25">
      <c r="A227" s="36">
        <v>5239</v>
      </c>
      <c r="B227" s="57" t="s">
        <v>220</v>
      </c>
      <c r="C227" s="311">
        <f t="shared" si="26"/>
        <v>0</v>
      </c>
      <c r="D227" s="237">
        <v>0</v>
      </c>
      <c r="E227" s="60"/>
      <c r="F227" s="145">
        <f t="shared" si="30"/>
        <v>0</v>
      </c>
      <c r="G227" s="237"/>
      <c r="H227" s="238"/>
      <c r="I227" s="110">
        <f t="shared" si="31"/>
        <v>0</v>
      </c>
      <c r="J227" s="237">
        <v>0</v>
      </c>
      <c r="K227" s="238"/>
      <c r="L227" s="110">
        <f t="shared" si="32"/>
        <v>0</v>
      </c>
      <c r="M227" s="121"/>
      <c r="N227" s="60"/>
      <c r="O227" s="110">
        <f t="shared" si="33"/>
        <v>0</v>
      </c>
      <c r="P227" s="213"/>
    </row>
    <row r="228" spans="1:16" ht="24" hidden="1" x14ac:dyDescent="0.25">
      <c r="A228" s="108">
        <v>5240</v>
      </c>
      <c r="B228" s="57" t="s">
        <v>221</v>
      </c>
      <c r="C228" s="311">
        <f t="shared" si="26"/>
        <v>0</v>
      </c>
      <c r="D228" s="237">
        <v>0</v>
      </c>
      <c r="E228" s="60"/>
      <c r="F228" s="145">
        <f t="shared" si="30"/>
        <v>0</v>
      </c>
      <c r="G228" s="237"/>
      <c r="H228" s="238"/>
      <c r="I228" s="110">
        <f t="shared" si="31"/>
        <v>0</v>
      </c>
      <c r="J228" s="237">
        <v>0</v>
      </c>
      <c r="K228" s="238"/>
      <c r="L228" s="110">
        <f t="shared" si="32"/>
        <v>0</v>
      </c>
      <c r="M228" s="121"/>
      <c r="N228" s="60"/>
      <c r="O228" s="110">
        <f t="shared" si="33"/>
        <v>0</v>
      </c>
      <c r="P228" s="213"/>
    </row>
    <row r="229" spans="1:16" ht="36" x14ac:dyDescent="0.25">
      <c r="A229" s="108">
        <v>5250</v>
      </c>
      <c r="B229" s="57" t="s">
        <v>222</v>
      </c>
      <c r="C229" s="311">
        <f t="shared" si="26"/>
        <v>121075</v>
      </c>
      <c r="D229" s="237">
        <v>121074</v>
      </c>
      <c r="E229" s="60">
        <v>1</v>
      </c>
      <c r="F229" s="145">
        <f t="shared" si="30"/>
        <v>121075</v>
      </c>
      <c r="G229" s="237"/>
      <c r="H229" s="238"/>
      <c r="I229" s="110">
        <f t="shared" si="31"/>
        <v>0</v>
      </c>
      <c r="J229" s="237">
        <v>0</v>
      </c>
      <c r="K229" s="238"/>
      <c r="L229" s="110">
        <f t="shared" si="32"/>
        <v>0</v>
      </c>
      <c r="M229" s="121"/>
      <c r="N229" s="60"/>
      <c r="O229" s="110">
        <f t="shared" si="33"/>
        <v>0</v>
      </c>
      <c r="P229" s="213" t="s">
        <v>363</v>
      </c>
    </row>
    <row r="230" spans="1:16" hidden="1" x14ac:dyDescent="0.25">
      <c r="A230" s="108">
        <v>5260</v>
      </c>
      <c r="B230" s="57" t="s">
        <v>223</v>
      </c>
      <c r="C230" s="311">
        <f t="shared" si="26"/>
        <v>0</v>
      </c>
      <c r="D230" s="288">
        <f>SUM(D231)</f>
        <v>0</v>
      </c>
      <c r="E230" s="109">
        <f>SUM(E231)</f>
        <v>0</v>
      </c>
      <c r="F230" s="145">
        <f t="shared" si="30"/>
        <v>0</v>
      </c>
      <c r="G230" s="288">
        <f>SUM(G231)</f>
        <v>0</v>
      </c>
      <c r="H230" s="115">
        <f>SUM(H231)</f>
        <v>0</v>
      </c>
      <c r="I230" s="110">
        <f t="shared" si="31"/>
        <v>0</v>
      </c>
      <c r="J230" s="288">
        <f>SUM(J231)</f>
        <v>0</v>
      </c>
      <c r="K230" s="115">
        <f>SUM(K231)</f>
        <v>0</v>
      </c>
      <c r="L230" s="110">
        <f t="shared" si="32"/>
        <v>0</v>
      </c>
      <c r="M230" s="131">
        <f>SUM(M231)</f>
        <v>0</v>
      </c>
      <c r="N230" s="109">
        <f>SUM(N231)</f>
        <v>0</v>
      </c>
      <c r="O230" s="110">
        <f t="shared" si="33"/>
        <v>0</v>
      </c>
      <c r="P230" s="213"/>
    </row>
    <row r="231" spans="1:16" ht="24" hidden="1" x14ac:dyDescent="0.25">
      <c r="A231" s="36">
        <v>5269</v>
      </c>
      <c r="B231" s="57" t="s">
        <v>224</v>
      </c>
      <c r="C231" s="311">
        <f t="shared" si="26"/>
        <v>0</v>
      </c>
      <c r="D231" s="237">
        <v>0</v>
      </c>
      <c r="E231" s="60"/>
      <c r="F231" s="145">
        <f t="shared" si="30"/>
        <v>0</v>
      </c>
      <c r="G231" s="237"/>
      <c r="H231" s="238"/>
      <c r="I231" s="110">
        <f t="shared" si="31"/>
        <v>0</v>
      </c>
      <c r="J231" s="237">
        <v>0</v>
      </c>
      <c r="K231" s="238"/>
      <c r="L231" s="110">
        <f t="shared" si="32"/>
        <v>0</v>
      </c>
      <c r="M231" s="121"/>
      <c r="N231" s="60"/>
      <c r="O231" s="110">
        <f t="shared" si="33"/>
        <v>0</v>
      </c>
      <c r="P231" s="213"/>
    </row>
    <row r="232" spans="1:16" ht="24" hidden="1" x14ac:dyDescent="0.25">
      <c r="A232" s="105">
        <v>5270</v>
      </c>
      <c r="B232" s="78" t="s">
        <v>225</v>
      </c>
      <c r="C232" s="293">
        <f t="shared" si="26"/>
        <v>0</v>
      </c>
      <c r="D232" s="289">
        <v>0</v>
      </c>
      <c r="E232" s="111"/>
      <c r="F232" s="286">
        <f t="shared" si="30"/>
        <v>0</v>
      </c>
      <c r="G232" s="289"/>
      <c r="H232" s="290"/>
      <c r="I232" s="107">
        <f t="shared" si="31"/>
        <v>0</v>
      </c>
      <c r="J232" s="289">
        <v>0</v>
      </c>
      <c r="K232" s="290"/>
      <c r="L232" s="107">
        <f t="shared" si="32"/>
        <v>0</v>
      </c>
      <c r="M232" s="181"/>
      <c r="N232" s="111"/>
      <c r="O232" s="107">
        <f t="shared" si="33"/>
        <v>0</v>
      </c>
      <c r="P232" s="265"/>
    </row>
    <row r="233" spans="1:16" hidden="1" x14ac:dyDescent="0.25">
      <c r="A233" s="99">
        <v>6000</v>
      </c>
      <c r="B233" s="99" t="s">
        <v>226</v>
      </c>
      <c r="C233" s="385">
        <f t="shared" si="26"/>
        <v>0</v>
      </c>
      <c r="D233" s="280">
        <f>D234+D254+D261</f>
        <v>0</v>
      </c>
      <c r="E233" s="101">
        <f>E234+E254+E261</f>
        <v>0</v>
      </c>
      <c r="F233" s="281">
        <f t="shared" si="30"/>
        <v>0</v>
      </c>
      <c r="G233" s="280">
        <f>G234+G254+G261</f>
        <v>0</v>
      </c>
      <c r="H233" s="282">
        <f>H234+H254+H261</f>
        <v>0</v>
      </c>
      <c r="I233" s="102">
        <f t="shared" si="31"/>
        <v>0</v>
      </c>
      <c r="J233" s="280">
        <f>J234+J254+J261</f>
        <v>0</v>
      </c>
      <c r="K233" s="282">
        <f>K234+K254+K261</f>
        <v>0</v>
      </c>
      <c r="L233" s="102">
        <f t="shared" si="32"/>
        <v>0</v>
      </c>
      <c r="M233" s="133">
        <f>M234+M254+M261</f>
        <v>0</v>
      </c>
      <c r="N233" s="101">
        <f>N234+N254+N261</f>
        <v>0</v>
      </c>
      <c r="O233" s="102">
        <f t="shared" si="33"/>
        <v>0</v>
      </c>
      <c r="P233" s="366"/>
    </row>
    <row r="234" spans="1:16" hidden="1" x14ac:dyDescent="0.25">
      <c r="A234" s="70">
        <v>6200</v>
      </c>
      <c r="B234" s="118" t="s">
        <v>227</v>
      </c>
      <c r="C234" s="387">
        <f>F234+I234+L234+O234</f>
        <v>0</v>
      </c>
      <c r="D234" s="304">
        <f>SUM(D235,D236,D238,D241,D247,D248,D249)</f>
        <v>0</v>
      </c>
      <c r="E234" s="126">
        <f>SUM(E235,E236,E238,E241,E247,E248,E249)</f>
        <v>0</v>
      </c>
      <c r="F234" s="305">
        <f>D234+E234</f>
        <v>0</v>
      </c>
      <c r="G234" s="304">
        <f>SUM(G235,G236,G238,G241,G247,G248,G249)</f>
        <v>0</v>
      </c>
      <c r="H234" s="306">
        <f>SUM(H235,H236,H238,H241,H247,H248,H249)</f>
        <v>0</v>
      </c>
      <c r="I234" s="284">
        <f t="shared" si="31"/>
        <v>0</v>
      </c>
      <c r="J234" s="304">
        <f>SUM(J235,J236,J238,J241,J247,J248,J249)</f>
        <v>0</v>
      </c>
      <c r="K234" s="306">
        <f>SUM(K235,K236,K238,K241,K247,K248,K249)</f>
        <v>0</v>
      </c>
      <c r="L234" s="284">
        <f t="shared" si="32"/>
        <v>0</v>
      </c>
      <c r="M234" s="134">
        <f>SUM(M235,M236,M238,M241,M247,M248,M249)</f>
        <v>0</v>
      </c>
      <c r="N234" s="126">
        <f>SUM(N235,N236,N238,N241,N247,N248,N249)</f>
        <v>0</v>
      </c>
      <c r="O234" s="284">
        <f t="shared" si="33"/>
        <v>0</v>
      </c>
      <c r="P234" s="285"/>
    </row>
    <row r="235" spans="1:16" ht="24" hidden="1" x14ac:dyDescent="0.25">
      <c r="A235" s="164">
        <v>6220</v>
      </c>
      <c r="B235" s="52" t="s">
        <v>228</v>
      </c>
      <c r="C235" s="376">
        <f t="shared" si="26"/>
        <v>0</v>
      </c>
      <c r="D235" s="231">
        <v>0</v>
      </c>
      <c r="E235" s="55"/>
      <c r="F235" s="287">
        <f t="shared" si="30"/>
        <v>0</v>
      </c>
      <c r="G235" s="231"/>
      <c r="H235" s="232"/>
      <c r="I235" s="114">
        <f t="shared" si="31"/>
        <v>0</v>
      </c>
      <c r="J235" s="231">
        <v>0</v>
      </c>
      <c r="K235" s="232"/>
      <c r="L235" s="114">
        <f t="shared" si="32"/>
        <v>0</v>
      </c>
      <c r="M235" s="179"/>
      <c r="N235" s="55"/>
      <c r="O235" s="114">
        <f t="shared" si="33"/>
        <v>0</v>
      </c>
      <c r="P235" s="208"/>
    </row>
    <row r="236" spans="1:16" hidden="1" x14ac:dyDescent="0.25">
      <c r="A236" s="108">
        <v>6230</v>
      </c>
      <c r="B236" s="57" t="s">
        <v>229</v>
      </c>
      <c r="C236" s="311">
        <f t="shared" si="26"/>
        <v>0</v>
      </c>
      <c r="D236" s="288">
        <f>SUM(D237)</f>
        <v>0</v>
      </c>
      <c r="E236" s="115">
        <f>SUM(E237)</f>
        <v>0</v>
      </c>
      <c r="F236" s="145">
        <f t="shared" si="30"/>
        <v>0</v>
      </c>
      <c r="G236" s="288">
        <f>SUM(G237)</f>
        <v>0</v>
      </c>
      <c r="H236" s="115">
        <f>SUM(H237)</f>
        <v>0</v>
      </c>
      <c r="I236" s="110">
        <f t="shared" si="31"/>
        <v>0</v>
      </c>
      <c r="J236" s="288">
        <f>SUM(J237)</f>
        <v>0</v>
      </c>
      <c r="K236" s="115">
        <f>SUM(K237)</f>
        <v>0</v>
      </c>
      <c r="L236" s="110">
        <f t="shared" si="32"/>
        <v>0</v>
      </c>
      <c r="M236" s="288">
        <f>SUM(M237)</f>
        <v>0</v>
      </c>
      <c r="N236" s="115">
        <f>SUM(N237)</f>
        <v>0</v>
      </c>
      <c r="O236" s="110">
        <f t="shared" si="33"/>
        <v>0</v>
      </c>
      <c r="P236" s="213"/>
    </row>
    <row r="237" spans="1:16" ht="24" hidden="1" x14ac:dyDescent="0.25">
      <c r="A237" s="36">
        <v>6239</v>
      </c>
      <c r="B237" s="52" t="s">
        <v>230</v>
      </c>
      <c r="C237" s="311">
        <f t="shared" si="26"/>
        <v>0</v>
      </c>
      <c r="D237" s="237">
        <v>0</v>
      </c>
      <c r="E237" s="60"/>
      <c r="F237" s="145">
        <f t="shared" si="30"/>
        <v>0</v>
      </c>
      <c r="G237" s="237"/>
      <c r="H237" s="238"/>
      <c r="I237" s="110">
        <f t="shared" si="31"/>
        <v>0</v>
      </c>
      <c r="J237" s="237">
        <v>0</v>
      </c>
      <c r="K237" s="238"/>
      <c r="L237" s="110">
        <f t="shared" si="32"/>
        <v>0</v>
      </c>
      <c r="M237" s="121"/>
      <c r="N237" s="60"/>
      <c r="O237" s="110">
        <f t="shared" si="33"/>
        <v>0</v>
      </c>
      <c r="P237" s="213"/>
    </row>
    <row r="238" spans="1:16" ht="24" hidden="1" x14ac:dyDescent="0.25">
      <c r="A238" s="108">
        <v>6240</v>
      </c>
      <c r="B238" s="57" t="s">
        <v>231</v>
      </c>
      <c r="C238" s="311">
        <f t="shared" si="26"/>
        <v>0</v>
      </c>
      <c r="D238" s="288">
        <f>SUM(D239:D240)</f>
        <v>0</v>
      </c>
      <c r="E238" s="109">
        <f>SUM(E239:E240)</f>
        <v>0</v>
      </c>
      <c r="F238" s="145">
        <f t="shared" si="30"/>
        <v>0</v>
      </c>
      <c r="G238" s="288">
        <f>SUM(G239:G240)</f>
        <v>0</v>
      </c>
      <c r="H238" s="115">
        <f>SUM(H239:H240)</f>
        <v>0</v>
      </c>
      <c r="I238" s="110">
        <f t="shared" si="31"/>
        <v>0</v>
      </c>
      <c r="J238" s="288">
        <f>SUM(J239:J240)</f>
        <v>0</v>
      </c>
      <c r="K238" s="115">
        <f>SUM(K239:K240)</f>
        <v>0</v>
      </c>
      <c r="L238" s="110">
        <f t="shared" si="32"/>
        <v>0</v>
      </c>
      <c r="M238" s="131">
        <f>SUM(M239:M240)</f>
        <v>0</v>
      </c>
      <c r="N238" s="109">
        <f>SUM(N239:N240)</f>
        <v>0</v>
      </c>
      <c r="O238" s="110">
        <f t="shared" si="33"/>
        <v>0</v>
      </c>
      <c r="P238" s="213"/>
    </row>
    <row r="239" spans="1:16" hidden="1" x14ac:dyDescent="0.25">
      <c r="A239" s="36">
        <v>6241</v>
      </c>
      <c r="B239" s="57" t="s">
        <v>232</v>
      </c>
      <c r="C239" s="311">
        <f t="shared" si="26"/>
        <v>0</v>
      </c>
      <c r="D239" s="237">
        <v>0</v>
      </c>
      <c r="E239" s="60"/>
      <c r="F239" s="145">
        <f t="shared" si="30"/>
        <v>0</v>
      </c>
      <c r="G239" s="237"/>
      <c r="H239" s="238"/>
      <c r="I239" s="110">
        <f t="shared" si="31"/>
        <v>0</v>
      </c>
      <c r="J239" s="237">
        <v>0</v>
      </c>
      <c r="K239" s="238"/>
      <c r="L239" s="110">
        <f t="shared" si="32"/>
        <v>0</v>
      </c>
      <c r="M239" s="121"/>
      <c r="N239" s="60"/>
      <c r="O239" s="110">
        <f t="shared" si="33"/>
        <v>0</v>
      </c>
      <c r="P239" s="213"/>
    </row>
    <row r="240" spans="1:16" hidden="1" x14ac:dyDescent="0.25">
      <c r="A240" s="36">
        <v>6242</v>
      </c>
      <c r="B240" s="57" t="s">
        <v>233</v>
      </c>
      <c r="C240" s="311">
        <f t="shared" si="26"/>
        <v>0</v>
      </c>
      <c r="D240" s="237">
        <v>0</v>
      </c>
      <c r="E240" s="60"/>
      <c r="F240" s="145">
        <f t="shared" si="30"/>
        <v>0</v>
      </c>
      <c r="G240" s="237"/>
      <c r="H240" s="238"/>
      <c r="I240" s="110">
        <f t="shared" si="31"/>
        <v>0</v>
      </c>
      <c r="J240" s="237">
        <v>0</v>
      </c>
      <c r="K240" s="238"/>
      <c r="L240" s="110">
        <f t="shared" si="32"/>
        <v>0</v>
      </c>
      <c r="M240" s="121"/>
      <c r="N240" s="60"/>
      <c r="O240" s="110">
        <f t="shared" si="33"/>
        <v>0</v>
      </c>
      <c r="P240" s="213"/>
    </row>
    <row r="241" spans="1:16" ht="24" hidden="1" x14ac:dyDescent="0.25">
      <c r="A241" s="108">
        <v>6250</v>
      </c>
      <c r="B241" s="57" t="s">
        <v>234</v>
      </c>
      <c r="C241" s="311">
        <f t="shared" si="26"/>
        <v>0</v>
      </c>
      <c r="D241" s="288">
        <f>SUM(D242:D246)</f>
        <v>0</v>
      </c>
      <c r="E241" s="109">
        <f>SUM(E242:E246)</f>
        <v>0</v>
      </c>
      <c r="F241" s="145">
        <f t="shared" si="30"/>
        <v>0</v>
      </c>
      <c r="G241" s="288">
        <f>SUM(G242:G246)</f>
        <v>0</v>
      </c>
      <c r="H241" s="115">
        <f>SUM(H242:H246)</f>
        <v>0</v>
      </c>
      <c r="I241" s="110">
        <f t="shared" si="31"/>
        <v>0</v>
      </c>
      <c r="J241" s="288">
        <f>SUM(J242:J246)</f>
        <v>0</v>
      </c>
      <c r="K241" s="115">
        <f>SUM(K242:K246)</f>
        <v>0</v>
      </c>
      <c r="L241" s="110">
        <f t="shared" si="32"/>
        <v>0</v>
      </c>
      <c r="M241" s="131">
        <f>SUM(M242:M246)</f>
        <v>0</v>
      </c>
      <c r="N241" s="109">
        <f>SUM(N242:N246)</f>
        <v>0</v>
      </c>
      <c r="O241" s="110">
        <f t="shared" si="33"/>
        <v>0</v>
      </c>
      <c r="P241" s="213"/>
    </row>
    <row r="242" spans="1:16" hidden="1" x14ac:dyDescent="0.25">
      <c r="A242" s="36">
        <v>6252</v>
      </c>
      <c r="B242" s="57" t="s">
        <v>235</v>
      </c>
      <c r="C242" s="311">
        <f t="shared" si="26"/>
        <v>0</v>
      </c>
      <c r="D242" s="237">
        <v>0</v>
      </c>
      <c r="E242" s="60"/>
      <c r="F242" s="145">
        <f t="shared" si="30"/>
        <v>0</v>
      </c>
      <c r="G242" s="237"/>
      <c r="H242" s="238"/>
      <c r="I242" s="110">
        <f t="shared" si="31"/>
        <v>0</v>
      </c>
      <c r="J242" s="237">
        <v>0</v>
      </c>
      <c r="K242" s="238"/>
      <c r="L242" s="110">
        <f t="shared" si="32"/>
        <v>0</v>
      </c>
      <c r="M242" s="121"/>
      <c r="N242" s="60"/>
      <c r="O242" s="110">
        <f t="shared" si="33"/>
        <v>0</v>
      </c>
      <c r="P242" s="213"/>
    </row>
    <row r="243" spans="1:16" hidden="1" x14ac:dyDescent="0.25">
      <c r="A243" s="36">
        <v>6253</v>
      </c>
      <c r="B243" s="57" t="s">
        <v>236</v>
      </c>
      <c r="C243" s="311">
        <f t="shared" si="26"/>
        <v>0</v>
      </c>
      <c r="D243" s="237">
        <v>0</v>
      </c>
      <c r="E243" s="60"/>
      <c r="F243" s="145">
        <f t="shared" si="30"/>
        <v>0</v>
      </c>
      <c r="G243" s="237"/>
      <c r="H243" s="238"/>
      <c r="I243" s="110">
        <f t="shared" si="31"/>
        <v>0</v>
      </c>
      <c r="J243" s="237">
        <v>0</v>
      </c>
      <c r="K243" s="238"/>
      <c r="L243" s="110">
        <f t="shared" si="32"/>
        <v>0</v>
      </c>
      <c r="M243" s="121"/>
      <c r="N243" s="60"/>
      <c r="O243" s="110">
        <f t="shared" si="33"/>
        <v>0</v>
      </c>
      <c r="P243" s="213"/>
    </row>
    <row r="244" spans="1:16" ht="24" hidden="1" x14ac:dyDescent="0.25">
      <c r="A244" s="36">
        <v>6254</v>
      </c>
      <c r="B244" s="57" t="s">
        <v>237</v>
      </c>
      <c r="C244" s="311">
        <f t="shared" si="26"/>
        <v>0</v>
      </c>
      <c r="D244" s="237">
        <v>0</v>
      </c>
      <c r="E244" s="60"/>
      <c r="F244" s="145">
        <f t="shared" si="30"/>
        <v>0</v>
      </c>
      <c r="G244" s="237"/>
      <c r="H244" s="238"/>
      <c r="I244" s="110">
        <f t="shared" si="31"/>
        <v>0</v>
      </c>
      <c r="J244" s="237">
        <v>0</v>
      </c>
      <c r="K244" s="238"/>
      <c r="L244" s="110">
        <f t="shared" si="32"/>
        <v>0</v>
      </c>
      <c r="M244" s="121"/>
      <c r="N244" s="60"/>
      <c r="O244" s="110">
        <f t="shared" si="33"/>
        <v>0</v>
      </c>
      <c r="P244" s="213"/>
    </row>
    <row r="245" spans="1:16" ht="24" hidden="1" x14ac:dyDescent="0.25">
      <c r="A245" s="36">
        <v>6255</v>
      </c>
      <c r="B245" s="57" t="s">
        <v>238</v>
      </c>
      <c r="C245" s="311">
        <f t="shared" si="26"/>
        <v>0</v>
      </c>
      <c r="D245" s="237">
        <v>0</v>
      </c>
      <c r="E245" s="60"/>
      <c r="F245" s="145">
        <f t="shared" si="30"/>
        <v>0</v>
      </c>
      <c r="G245" s="237"/>
      <c r="H245" s="238"/>
      <c r="I245" s="110">
        <f t="shared" si="31"/>
        <v>0</v>
      </c>
      <c r="J245" s="237">
        <v>0</v>
      </c>
      <c r="K245" s="238"/>
      <c r="L245" s="110">
        <f t="shared" si="32"/>
        <v>0</v>
      </c>
      <c r="M245" s="121"/>
      <c r="N245" s="60"/>
      <c r="O245" s="110">
        <f t="shared" si="33"/>
        <v>0</v>
      </c>
      <c r="P245" s="213"/>
    </row>
    <row r="246" spans="1:16" hidden="1" x14ac:dyDescent="0.25">
      <c r="A246" s="36">
        <v>6259</v>
      </c>
      <c r="B246" s="57" t="s">
        <v>239</v>
      </c>
      <c r="C246" s="311">
        <f t="shared" si="26"/>
        <v>0</v>
      </c>
      <c r="D246" s="237">
        <v>0</v>
      </c>
      <c r="E246" s="60"/>
      <c r="F246" s="145">
        <f t="shared" si="30"/>
        <v>0</v>
      </c>
      <c r="G246" s="237"/>
      <c r="H246" s="238"/>
      <c r="I246" s="110">
        <f t="shared" si="31"/>
        <v>0</v>
      </c>
      <c r="J246" s="237">
        <v>0</v>
      </c>
      <c r="K246" s="238"/>
      <c r="L246" s="110">
        <f t="shared" si="32"/>
        <v>0</v>
      </c>
      <c r="M246" s="121"/>
      <c r="N246" s="60"/>
      <c r="O246" s="110">
        <f t="shared" si="33"/>
        <v>0</v>
      </c>
      <c r="P246" s="213"/>
    </row>
    <row r="247" spans="1:16" ht="24" hidden="1" x14ac:dyDescent="0.25">
      <c r="A247" s="108">
        <v>6260</v>
      </c>
      <c r="B247" s="57" t="s">
        <v>240</v>
      </c>
      <c r="C247" s="311">
        <f t="shared" si="26"/>
        <v>0</v>
      </c>
      <c r="D247" s="237">
        <v>0</v>
      </c>
      <c r="E247" s="60"/>
      <c r="F247" s="145">
        <f t="shared" ref="F247:F299" si="37">D247+E247</f>
        <v>0</v>
      </c>
      <c r="G247" s="237"/>
      <c r="H247" s="238"/>
      <c r="I247" s="110">
        <f t="shared" ref="I247:I299" si="38">G247+H247</f>
        <v>0</v>
      </c>
      <c r="J247" s="237">
        <v>0</v>
      </c>
      <c r="K247" s="238"/>
      <c r="L247" s="110">
        <f t="shared" ref="L247:L299" si="39">J247+K247</f>
        <v>0</v>
      </c>
      <c r="M247" s="121"/>
      <c r="N247" s="60"/>
      <c r="O247" s="110">
        <f t="shared" ref="O247:O276" si="40">M247+N247</f>
        <v>0</v>
      </c>
      <c r="P247" s="213"/>
    </row>
    <row r="248" spans="1:16" hidden="1" x14ac:dyDescent="0.25">
      <c r="A248" s="108">
        <v>6270</v>
      </c>
      <c r="B248" s="57" t="s">
        <v>241</v>
      </c>
      <c r="C248" s="311">
        <f t="shared" si="26"/>
        <v>0</v>
      </c>
      <c r="D248" s="237">
        <v>0</v>
      </c>
      <c r="E248" s="60"/>
      <c r="F248" s="145">
        <f t="shared" si="37"/>
        <v>0</v>
      </c>
      <c r="G248" s="237"/>
      <c r="H248" s="238"/>
      <c r="I248" s="110">
        <f t="shared" si="38"/>
        <v>0</v>
      </c>
      <c r="J248" s="237">
        <v>0</v>
      </c>
      <c r="K248" s="238"/>
      <c r="L248" s="110">
        <f t="shared" si="39"/>
        <v>0</v>
      </c>
      <c r="M248" s="121"/>
      <c r="N248" s="60"/>
      <c r="O248" s="110">
        <f t="shared" si="40"/>
        <v>0</v>
      </c>
      <c r="P248" s="213"/>
    </row>
    <row r="249" spans="1:16" ht="24" hidden="1" x14ac:dyDescent="0.25">
      <c r="A249" s="164">
        <v>6290</v>
      </c>
      <c r="B249" s="52" t="s">
        <v>242</v>
      </c>
      <c r="C249" s="311">
        <f t="shared" si="26"/>
        <v>0</v>
      </c>
      <c r="D249" s="291">
        <f>SUM(D250:D253)</f>
        <v>0</v>
      </c>
      <c r="E249" s="113">
        <f>SUM(E250:E253)</f>
        <v>0</v>
      </c>
      <c r="F249" s="287">
        <f t="shared" si="37"/>
        <v>0</v>
      </c>
      <c r="G249" s="291">
        <f>SUM(G250:G253)</f>
        <v>0</v>
      </c>
      <c r="H249" s="292">
        <f t="shared" ref="H249" si="41">SUM(H250:H253)</f>
        <v>0</v>
      </c>
      <c r="I249" s="114">
        <f t="shared" si="38"/>
        <v>0</v>
      </c>
      <c r="J249" s="291">
        <f>SUM(J250:J253)</f>
        <v>0</v>
      </c>
      <c r="K249" s="292">
        <f t="shared" ref="K249" si="42">SUM(K250:K253)</f>
        <v>0</v>
      </c>
      <c r="L249" s="114">
        <f t="shared" si="39"/>
        <v>0</v>
      </c>
      <c r="M249" s="138">
        <f t="shared" ref="M249:N249" si="43">SUM(M250:M253)</f>
        <v>0</v>
      </c>
      <c r="N249" s="299">
        <f t="shared" si="43"/>
        <v>0</v>
      </c>
      <c r="O249" s="300">
        <f t="shared" si="40"/>
        <v>0</v>
      </c>
      <c r="P249" s="301"/>
    </row>
    <row r="250" spans="1:16" hidden="1" x14ac:dyDescent="0.25">
      <c r="A250" s="36">
        <v>6291</v>
      </c>
      <c r="B250" s="57" t="s">
        <v>243</v>
      </c>
      <c r="C250" s="311">
        <f t="shared" si="26"/>
        <v>0</v>
      </c>
      <c r="D250" s="237">
        <v>0</v>
      </c>
      <c r="E250" s="60"/>
      <c r="F250" s="145">
        <f t="shared" si="37"/>
        <v>0</v>
      </c>
      <c r="G250" s="237"/>
      <c r="H250" s="238"/>
      <c r="I250" s="110">
        <f t="shared" si="38"/>
        <v>0</v>
      </c>
      <c r="J250" s="237">
        <v>0</v>
      </c>
      <c r="K250" s="238"/>
      <c r="L250" s="110">
        <f t="shared" si="39"/>
        <v>0</v>
      </c>
      <c r="M250" s="121"/>
      <c r="N250" s="60"/>
      <c r="O250" s="110">
        <f t="shared" si="40"/>
        <v>0</v>
      </c>
      <c r="P250" s="213"/>
    </row>
    <row r="251" spans="1:16" hidden="1" x14ac:dyDescent="0.25">
      <c r="A251" s="36">
        <v>6292</v>
      </c>
      <c r="B251" s="57" t="s">
        <v>244</v>
      </c>
      <c r="C251" s="311">
        <f t="shared" si="26"/>
        <v>0</v>
      </c>
      <c r="D251" s="237">
        <v>0</v>
      </c>
      <c r="E251" s="60"/>
      <c r="F251" s="145">
        <f t="shared" si="37"/>
        <v>0</v>
      </c>
      <c r="G251" s="237"/>
      <c r="H251" s="238"/>
      <c r="I251" s="110">
        <f t="shared" si="38"/>
        <v>0</v>
      </c>
      <c r="J251" s="237">
        <v>0</v>
      </c>
      <c r="K251" s="238"/>
      <c r="L251" s="110">
        <f t="shared" si="39"/>
        <v>0</v>
      </c>
      <c r="M251" s="121"/>
      <c r="N251" s="60"/>
      <c r="O251" s="110">
        <f t="shared" si="40"/>
        <v>0</v>
      </c>
      <c r="P251" s="213"/>
    </row>
    <row r="252" spans="1:16" ht="72" hidden="1" x14ac:dyDescent="0.25">
      <c r="A252" s="36">
        <v>6296</v>
      </c>
      <c r="B252" s="57" t="s">
        <v>245</v>
      </c>
      <c r="C252" s="311">
        <f t="shared" si="26"/>
        <v>0</v>
      </c>
      <c r="D252" s="237">
        <v>0</v>
      </c>
      <c r="E252" s="60"/>
      <c r="F252" s="145">
        <f t="shared" si="37"/>
        <v>0</v>
      </c>
      <c r="G252" s="237"/>
      <c r="H252" s="238"/>
      <c r="I252" s="110">
        <f t="shared" si="38"/>
        <v>0</v>
      </c>
      <c r="J252" s="237">
        <v>0</v>
      </c>
      <c r="K252" s="238"/>
      <c r="L252" s="110">
        <f t="shared" si="39"/>
        <v>0</v>
      </c>
      <c r="M252" s="121"/>
      <c r="N252" s="60"/>
      <c r="O252" s="110">
        <f t="shared" si="40"/>
        <v>0</v>
      </c>
      <c r="P252" s="213"/>
    </row>
    <row r="253" spans="1:16" ht="36" hidden="1" x14ac:dyDescent="0.25">
      <c r="A253" s="36">
        <v>6299</v>
      </c>
      <c r="B253" s="57" t="s">
        <v>246</v>
      </c>
      <c r="C253" s="311">
        <f t="shared" si="26"/>
        <v>0</v>
      </c>
      <c r="D253" s="237">
        <v>0</v>
      </c>
      <c r="E253" s="60"/>
      <c r="F253" s="145">
        <f t="shared" si="37"/>
        <v>0</v>
      </c>
      <c r="G253" s="237"/>
      <c r="H253" s="238"/>
      <c r="I253" s="110">
        <f t="shared" si="38"/>
        <v>0</v>
      </c>
      <c r="J253" s="237">
        <v>0</v>
      </c>
      <c r="K253" s="238"/>
      <c r="L253" s="110">
        <f t="shared" si="39"/>
        <v>0</v>
      </c>
      <c r="M253" s="121"/>
      <c r="N253" s="60"/>
      <c r="O253" s="110">
        <f t="shared" si="40"/>
        <v>0</v>
      </c>
      <c r="P253" s="213"/>
    </row>
    <row r="254" spans="1:16" hidden="1" x14ac:dyDescent="0.25">
      <c r="A254" s="44">
        <v>6300</v>
      </c>
      <c r="B254" s="103" t="s">
        <v>247</v>
      </c>
      <c r="C254" s="375">
        <f t="shared" si="26"/>
        <v>0</v>
      </c>
      <c r="D254" s="227">
        <f>SUM(D255,D259,D260)</f>
        <v>0</v>
      </c>
      <c r="E254" s="50">
        <f>SUM(E255,E259,E260)</f>
        <v>0</v>
      </c>
      <c r="F254" s="283">
        <f t="shared" si="37"/>
        <v>0</v>
      </c>
      <c r="G254" s="227">
        <f>SUM(G255,G259,G260)</f>
        <v>0</v>
      </c>
      <c r="H254" s="104">
        <f t="shared" ref="H254" si="44">SUM(H255,H259,H260)</f>
        <v>0</v>
      </c>
      <c r="I254" s="112">
        <f t="shared" si="38"/>
        <v>0</v>
      </c>
      <c r="J254" s="227">
        <f>SUM(J255,J259,J260)</f>
        <v>0</v>
      </c>
      <c r="K254" s="104">
        <f t="shared" ref="K254" si="45">SUM(K255,K259,K260)</f>
        <v>0</v>
      </c>
      <c r="L254" s="112">
        <f t="shared" si="39"/>
        <v>0</v>
      </c>
      <c r="M254" s="173">
        <f t="shared" ref="M254:N254" si="46">SUM(M255,M259,M260)</f>
        <v>0</v>
      </c>
      <c r="N254" s="158">
        <f t="shared" si="46"/>
        <v>0</v>
      </c>
      <c r="O254" s="159">
        <f t="shared" si="40"/>
        <v>0</v>
      </c>
      <c r="P254" s="294"/>
    </row>
    <row r="255" spans="1:16" ht="24" hidden="1" x14ac:dyDescent="0.25">
      <c r="A255" s="164">
        <v>6320</v>
      </c>
      <c r="B255" s="52" t="s">
        <v>248</v>
      </c>
      <c r="C255" s="386">
        <f t="shared" si="26"/>
        <v>0</v>
      </c>
      <c r="D255" s="291">
        <f>SUM(D256:D258)</f>
        <v>0</v>
      </c>
      <c r="E255" s="113">
        <f>SUM(E256:E258)</f>
        <v>0</v>
      </c>
      <c r="F255" s="287">
        <f t="shared" si="37"/>
        <v>0</v>
      </c>
      <c r="G255" s="291">
        <f>SUM(G256:G258)</f>
        <v>0</v>
      </c>
      <c r="H255" s="292">
        <f t="shared" ref="H255" si="47">SUM(H256:H258)</f>
        <v>0</v>
      </c>
      <c r="I255" s="114">
        <f t="shared" si="38"/>
        <v>0</v>
      </c>
      <c r="J255" s="291">
        <f>SUM(J256:J258)</f>
        <v>0</v>
      </c>
      <c r="K255" s="292">
        <f t="shared" ref="K255" si="48">SUM(K256:K258)</f>
        <v>0</v>
      </c>
      <c r="L255" s="114">
        <f t="shared" si="39"/>
        <v>0</v>
      </c>
      <c r="M255" s="135">
        <f t="shared" ref="M255:N255" si="49">SUM(M256:M258)</f>
        <v>0</v>
      </c>
      <c r="N255" s="113">
        <f t="shared" si="49"/>
        <v>0</v>
      </c>
      <c r="O255" s="114">
        <f t="shared" si="40"/>
        <v>0</v>
      </c>
      <c r="P255" s="208"/>
    </row>
    <row r="256" spans="1:16" hidden="1" x14ac:dyDescent="0.25">
      <c r="A256" s="36">
        <v>6322</v>
      </c>
      <c r="B256" s="57" t="s">
        <v>249</v>
      </c>
      <c r="C256" s="311">
        <f t="shared" si="26"/>
        <v>0</v>
      </c>
      <c r="D256" s="237">
        <v>0</v>
      </c>
      <c r="E256" s="60"/>
      <c r="F256" s="145">
        <f t="shared" si="37"/>
        <v>0</v>
      </c>
      <c r="G256" s="237"/>
      <c r="H256" s="238"/>
      <c r="I256" s="110">
        <f t="shared" si="38"/>
        <v>0</v>
      </c>
      <c r="J256" s="237">
        <v>0</v>
      </c>
      <c r="K256" s="238"/>
      <c r="L256" s="110">
        <f t="shared" si="39"/>
        <v>0</v>
      </c>
      <c r="M256" s="121"/>
      <c r="N256" s="60"/>
      <c r="O256" s="110">
        <f t="shared" si="40"/>
        <v>0</v>
      </c>
      <c r="P256" s="213"/>
    </row>
    <row r="257" spans="1:16" ht="24" hidden="1" x14ac:dyDescent="0.25">
      <c r="A257" s="36">
        <v>6323</v>
      </c>
      <c r="B257" s="57" t="s">
        <v>250</v>
      </c>
      <c r="C257" s="311">
        <f t="shared" si="26"/>
        <v>0</v>
      </c>
      <c r="D257" s="237">
        <v>0</v>
      </c>
      <c r="E257" s="60"/>
      <c r="F257" s="145">
        <f t="shared" si="37"/>
        <v>0</v>
      </c>
      <c r="G257" s="237"/>
      <c r="H257" s="238"/>
      <c r="I257" s="110">
        <f t="shared" si="38"/>
        <v>0</v>
      </c>
      <c r="J257" s="237">
        <v>0</v>
      </c>
      <c r="K257" s="238"/>
      <c r="L257" s="110">
        <f t="shared" si="39"/>
        <v>0</v>
      </c>
      <c r="M257" s="121"/>
      <c r="N257" s="60"/>
      <c r="O257" s="110">
        <f t="shared" si="40"/>
        <v>0</v>
      </c>
      <c r="P257" s="213"/>
    </row>
    <row r="258" spans="1:16" ht="24" hidden="1" x14ac:dyDescent="0.25">
      <c r="A258" s="32">
        <v>6324</v>
      </c>
      <c r="B258" s="52" t="s">
        <v>308</v>
      </c>
      <c r="C258" s="311">
        <f t="shared" si="26"/>
        <v>0</v>
      </c>
      <c r="D258" s="231">
        <v>0</v>
      </c>
      <c r="E258" s="55"/>
      <c r="F258" s="287">
        <f t="shared" si="37"/>
        <v>0</v>
      </c>
      <c r="G258" s="231"/>
      <c r="H258" s="232"/>
      <c r="I258" s="114">
        <f t="shared" si="38"/>
        <v>0</v>
      </c>
      <c r="J258" s="231">
        <v>0</v>
      </c>
      <c r="K258" s="232"/>
      <c r="L258" s="114">
        <f t="shared" si="39"/>
        <v>0</v>
      </c>
      <c r="M258" s="179"/>
      <c r="N258" s="55"/>
      <c r="O258" s="114">
        <f t="shared" si="40"/>
        <v>0</v>
      </c>
      <c r="P258" s="208"/>
    </row>
    <row r="259" spans="1:16" ht="24" hidden="1" x14ac:dyDescent="0.25">
      <c r="A259" s="141">
        <v>6330</v>
      </c>
      <c r="B259" s="142" t="s">
        <v>251</v>
      </c>
      <c r="C259" s="311">
        <f t="shared" ref="C259:C286" si="50">F259+I259+L259+O259</f>
        <v>0</v>
      </c>
      <c r="D259" s="302">
        <v>0</v>
      </c>
      <c r="E259" s="123"/>
      <c r="F259" s="139">
        <f t="shared" si="37"/>
        <v>0</v>
      </c>
      <c r="G259" s="302"/>
      <c r="H259" s="303"/>
      <c r="I259" s="300">
        <f t="shared" si="38"/>
        <v>0</v>
      </c>
      <c r="J259" s="302">
        <v>0</v>
      </c>
      <c r="K259" s="303"/>
      <c r="L259" s="300">
        <f t="shared" si="39"/>
        <v>0</v>
      </c>
      <c r="M259" s="124"/>
      <c r="N259" s="123"/>
      <c r="O259" s="300">
        <f t="shared" si="40"/>
        <v>0</v>
      </c>
      <c r="P259" s="301"/>
    </row>
    <row r="260" spans="1:16" hidden="1" x14ac:dyDescent="0.25">
      <c r="A260" s="108">
        <v>6360</v>
      </c>
      <c r="B260" s="57" t="s">
        <v>252</v>
      </c>
      <c r="C260" s="311">
        <f t="shared" si="50"/>
        <v>0</v>
      </c>
      <c r="D260" s="237">
        <v>0</v>
      </c>
      <c r="E260" s="60"/>
      <c r="F260" s="145">
        <f t="shared" si="37"/>
        <v>0</v>
      </c>
      <c r="G260" s="237"/>
      <c r="H260" s="238"/>
      <c r="I260" s="110">
        <f t="shared" si="38"/>
        <v>0</v>
      </c>
      <c r="J260" s="237">
        <v>0</v>
      </c>
      <c r="K260" s="238"/>
      <c r="L260" s="110">
        <f t="shared" si="39"/>
        <v>0</v>
      </c>
      <c r="M260" s="121"/>
      <c r="N260" s="60"/>
      <c r="O260" s="110">
        <f t="shared" si="40"/>
        <v>0</v>
      </c>
      <c r="P260" s="213"/>
    </row>
    <row r="261" spans="1:16" ht="36" hidden="1" x14ac:dyDescent="0.25">
      <c r="A261" s="44">
        <v>6400</v>
      </c>
      <c r="B261" s="103" t="s">
        <v>253</v>
      </c>
      <c r="C261" s="375">
        <f t="shared" si="50"/>
        <v>0</v>
      </c>
      <c r="D261" s="227">
        <f>SUM(D262,D266)</f>
        <v>0</v>
      </c>
      <c r="E261" s="50">
        <f>SUM(E262,E266)</f>
        <v>0</v>
      </c>
      <c r="F261" s="283">
        <f t="shared" si="37"/>
        <v>0</v>
      </c>
      <c r="G261" s="227">
        <f>SUM(G262,G266)</f>
        <v>0</v>
      </c>
      <c r="H261" s="104">
        <f t="shared" ref="H261" si="51">SUM(H262,H266)</f>
        <v>0</v>
      </c>
      <c r="I261" s="112">
        <f t="shared" si="38"/>
        <v>0</v>
      </c>
      <c r="J261" s="227">
        <f>SUM(J262,J266)</f>
        <v>0</v>
      </c>
      <c r="K261" s="104">
        <f t="shared" ref="K261" si="52">SUM(K262,K266)</f>
        <v>0</v>
      </c>
      <c r="L261" s="112">
        <f t="shared" si="39"/>
        <v>0</v>
      </c>
      <c r="M261" s="173">
        <f t="shared" ref="M261:N261" si="53">SUM(M262,M266)</f>
        <v>0</v>
      </c>
      <c r="N261" s="158">
        <f t="shared" si="53"/>
        <v>0</v>
      </c>
      <c r="O261" s="159">
        <f t="shared" si="40"/>
        <v>0</v>
      </c>
      <c r="P261" s="294"/>
    </row>
    <row r="262" spans="1:16" ht="24" hidden="1" x14ac:dyDescent="0.25">
      <c r="A262" s="164">
        <v>6410</v>
      </c>
      <c r="B262" s="52" t="s">
        <v>254</v>
      </c>
      <c r="C262" s="376">
        <f t="shared" si="50"/>
        <v>0</v>
      </c>
      <c r="D262" s="291">
        <f>SUM(D263:D265)</f>
        <v>0</v>
      </c>
      <c r="E262" s="113">
        <f>SUM(E263:E265)</f>
        <v>0</v>
      </c>
      <c r="F262" s="287">
        <f t="shared" si="37"/>
        <v>0</v>
      </c>
      <c r="G262" s="291">
        <f>SUM(G263:G265)</f>
        <v>0</v>
      </c>
      <c r="H262" s="292">
        <f t="shared" ref="H262" si="54">SUM(H263:H265)</f>
        <v>0</v>
      </c>
      <c r="I262" s="114">
        <f t="shared" si="38"/>
        <v>0</v>
      </c>
      <c r="J262" s="291">
        <f>SUM(J263:J265)</f>
        <v>0</v>
      </c>
      <c r="K262" s="292">
        <f t="shared" ref="K262" si="55">SUM(K263:K265)</f>
        <v>0</v>
      </c>
      <c r="L262" s="114">
        <f t="shared" si="39"/>
        <v>0</v>
      </c>
      <c r="M262" s="168">
        <f t="shared" ref="M262:N262" si="56">SUM(M263:M265)</f>
        <v>0</v>
      </c>
      <c r="N262" s="298">
        <f t="shared" si="56"/>
        <v>0</v>
      </c>
      <c r="O262" s="244">
        <f t="shared" si="40"/>
        <v>0</v>
      </c>
      <c r="P262" s="246"/>
    </row>
    <row r="263" spans="1:16" hidden="1" x14ac:dyDescent="0.25">
      <c r="A263" s="36">
        <v>6411</v>
      </c>
      <c r="B263" s="144" t="s">
        <v>255</v>
      </c>
      <c r="C263" s="311">
        <f t="shared" si="50"/>
        <v>0</v>
      </c>
      <c r="D263" s="237">
        <v>0</v>
      </c>
      <c r="E263" s="60"/>
      <c r="F263" s="145">
        <f t="shared" si="37"/>
        <v>0</v>
      </c>
      <c r="G263" s="237"/>
      <c r="H263" s="238"/>
      <c r="I263" s="110">
        <f t="shared" si="38"/>
        <v>0</v>
      </c>
      <c r="J263" s="237">
        <v>0</v>
      </c>
      <c r="K263" s="238"/>
      <c r="L263" s="110">
        <f t="shared" si="39"/>
        <v>0</v>
      </c>
      <c r="M263" s="121"/>
      <c r="N263" s="60"/>
      <c r="O263" s="110">
        <f t="shared" si="40"/>
        <v>0</v>
      </c>
      <c r="P263" s="213"/>
    </row>
    <row r="264" spans="1:16" ht="36" hidden="1" x14ac:dyDescent="0.25">
      <c r="A264" s="36">
        <v>6412</v>
      </c>
      <c r="B264" s="57" t="s">
        <v>256</v>
      </c>
      <c r="C264" s="311">
        <f t="shared" si="50"/>
        <v>0</v>
      </c>
      <c r="D264" s="237">
        <v>0</v>
      </c>
      <c r="E264" s="60"/>
      <c r="F264" s="145">
        <f t="shared" si="37"/>
        <v>0</v>
      </c>
      <c r="G264" s="237"/>
      <c r="H264" s="238"/>
      <c r="I264" s="110">
        <f t="shared" si="38"/>
        <v>0</v>
      </c>
      <c r="J264" s="237">
        <v>0</v>
      </c>
      <c r="K264" s="238"/>
      <c r="L264" s="110">
        <f t="shared" si="39"/>
        <v>0</v>
      </c>
      <c r="M264" s="121"/>
      <c r="N264" s="60"/>
      <c r="O264" s="110">
        <f t="shared" si="40"/>
        <v>0</v>
      </c>
      <c r="P264" s="213"/>
    </row>
    <row r="265" spans="1:16" ht="36" hidden="1" x14ac:dyDescent="0.25">
      <c r="A265" s="36">
        <v>6419</v>
      </c>
      <c r="B265" s="57" t="s">
        <v>257</v>
      </c>
      <c r="C265" s="311">
        <f t="shared" si="50"/>
        <v>0</v>
      </c>
      <c r="D265" s="237">
        <v>0</v>
      </c>
      <c r="E265" s="60"/>
      <c r="F265" s="145">
        <f t="shared" si="37"/>
        <v>0</v>
      </c>
      <c r="G265" s="237"/>
      <c r="H265" s="238"/>
      <c r="I265" s="110">
        <f t="shared" si="38"/>
        <v>0</v>
      </c>
      <c r="J265" s="237">
        <v>0</v>
      </c>
      <c r="K265" s="238"/>
      <c r="L265" s="110">
        <f t="shared" si="39"/>
        <v>0</v>
      </c>
      <c r="M265" s="121"/>
      <c r="N265" s="60"/>
      <c r="O265" s="110">
        <f t="shared" si="40"/>
        <v>0</v>
      </c>
      <c r="P265" s="213"/>
    </row>
    <row r="266" spans="1:16" ht="36" hidden="1" x14ac:dyDescent="0.25">
      <c r="A266" s="108">
        <v>6420</v>
      </c>
      <c r="B266" s="57" t="s">
        <v>258</v>
      </c>
      <c r="C266" s="311">
        <f t="shared" si="50"/>
        <v>0</v>
      </c>
      <c r="D266" s="288">
        <f>SUM(D267:D270)</f>
        <v>0</v>
      </c>
      <c r="E266" s="109">
        <f>SUM(E267:E270)</f>
        <v>0</v>
      </c>
      <c r="F266" s="145">
        <f t="shared" si="37"/>
        <v>0</v>
      </c>
      <c r="G266" s="288">
        <f>SUM(G267:G270)</f>
        <v>0</v>
      </c>
      <c r="H266" s="115">
        <f>SUM(H267:H270)</f>
        <v>0</v>
      </c>
      <c r="I266" s="110">
        <f t="shared" si="38"/>
        <v>0</v>
      </c>
      <c r="J266" s="288">
        <f>SUM(J267:J270)</f>
        <v>0</v>
      </c>
      <c r="K266" s="115">
        <f>SUM(K267:K270)</f>
        <v>0</v>
      </c>
      <c r="L266" s="110">
        <f t="shared" si="39"/>
        <v>0</v>
      </c>
      <c r="M266" s="131">
        <f>SUM(M267:M270)</f>
        <v>0</v>
      </c>
      <c r="N266" s="109">
        <f>SUM(N267:N270)</f>
        <v>0</v>
      </c>
      <c r="O266" s="110">
        <f t="shared" si="40"/>
        <v>0</v>
      </c>
      <c r="P266" s="213"/>
    </row>
    <row r="267" spans="1:16" hidden="1" x14ac:dyDescent="0.25">
      <c r="A267" s="36">
        <v>6421</v>
      </c>
      <c r="B267" s="57" t="s">
        <v>259</v>
      </c>
      <c r="C267" s="311">
        <f t="shared" si="50"/>
        <v>0</v>
      </c>
      <c r="D267" s="237">
        <v>0</v>
      </c>
      <c r="E267" s="60"/>
      <c r="F267" s="145">
        <f t="shared" si="37"/>
        <v>0</v>
      </c>
      <c r="G267" s="237"/>
      <c r="H267" s="238"/>
      <c r="I267" s="110">
        <f t="shared" si="38"/>
        <v>0</v>
      </c>
      <c r="J267" s="237">
        <v>0</v>
      </c>
      <c r="K267" s="238"/>
      <c r="L267" s="110">
        <f t="shared" si="39"/>
        <v>0</v>
      </c>
      <c r="M267" s="121"/>
      <c r="N267" s="60"/>
      <c r="O267" s="110">
        <f t="shared" si="40"/>
        <v>0</v>
      </c>
      <c r="P267" s="213"/>
    </row>
    <row r="268" spans="1:16" hidden="1" x14ac:dyDescent="0.25">
      <c r="A268" s="36">
        <v>6422</v>
      </c>
      <c r="B268" s="57" t="s">
        <v>260</v>
      </c>
      <c r="C268" s="311">
        <f t="shared" si="50"/>
        <v>0</v>
      </c>
      <c r="D268" s="237">
        <v>0</v>
      </c>
      <c r="E268" s="60"/>
      <c r="F268" s="145">
        <f t="shared" si="37"/>
        <v>0</v>
      </c>
      <c r="G268" s="237"/>
      <c r="H268" s="238"/>
      <c r="I268" s="110">
        <f t="shared" si="38"/>
        <v>0</v>
      </c>
      <c r="J268" s="237">
        <v>0</v>
      </c>
      <c r="K268" s="238"/>
      <c r="L268" s="110">
        <f t="shared" si="39"/>
        <v>0</v>
      </c>
      <c r="M268" s="121"/>
      <c r="N268" s="60"/>
      <c r="O268" s="110">
        <f t="shared" si="40"/>
        <v>0</v>
      </c>
      <c r="P268" s="213"/>
    </row>
    <row r="269" spans="1:16" ht="24" hidden="1" x14ac:dyDescent="0.25">
      <c r="A269" s="36">
        <v>6423</v>
      </c>
      <c r="B269" s="57" t="s">
        <v>261</v>
      </c>
      <c r="C269" s="311">
        <f t="shared" si="50"/>
        <v>0</v>
      </c>
      <c r="D269" s="237">
        <v>0</v>
      </c>
      <c r="E269" s="60"/>
      <c r="F269" s="145">
        <f t="shared" si="37"/>
        <v>0</v>
      </c>
      <c r="G269" s="237"/>
      <c r="H269" s="238"/>
      <c r="I269" s="110">
        <f t="shared" si="38"/>
        <v>0</v>
      </c>
      <c r="J269" s="237">
        <v>0</v>
      </c>
      <c r="K269" s="238"/>
      <c r="L269" s="110">
        <f t="shared" si="39"/>
        <v>0</v>
      </c>
      <c r="M269" s="121"/>
      <c r="N269" s="60"/>
      <c r="O269" s="110">
        <f t="shared" si="40"/>
        <v>0</v>
      </c>
      <c r="P269" s="213"/>
    </row>
    <row r="270" spans="1:16" ht="36" hidden="1" x14ac:dyDescent="0.25">
      <c r="A270" s="36">
        <v>6424</v>
      </c>
      <c r="B270" s="57" t="s">
        <v>262</v>
      </c>
      <c r="C270" s="311">
        <f t="shared" si="50"/>
        <v>0</v>
      </c>
      <c r="D270" s="237">
        <v>0</v>
      </c>
      <c r="E270" s="60"/>
      <c r="F270" s="145">
        <f t="shared" si="37"/>
        <v>0</v>
      </c>
      <c r="G270" s="237"/>
      <c r="H270" s="238"/>
      <c r="I270" s="110">
        <f t="shared" si="38"/>
        <v>0</v>
      </c>
      <c r="J270" s="237">
        <v>0</v>
      </c>
      <c r="K270" s="238"/>
      <c r="L270" s="110">
        <f t="shared" si="39"/>
        <v>0</v>
      </c>
      <c r="M270" s="121"/>
      <c r="N270" s="60"/>
      <c r="O270" s="110">
        <f t="shared" si="40"/>
        <v>0</v>
      </c>
      <c r="P270" s="213"/>
    </row>
    <row r="271" spans="1:16" ht="36" hidden="1" x14ac:dyDescent="0.25">
      <c r="A271" s="147">
        <v>7000</v>
      </c>
      <c r="B271" s="147" t="s">
        <v>263</v>
      </c>
      <c r="C271" s="388">
        <f t="shared" si="50"/>
        <v>0</v>
      </c>
      <c r="D271" s="312">
        <f>SUM(D272,D282)</f>
        <v>0</v>
      </c>
      <c r="E271" s="148">
        <f>SUM(E272,E282)</f>
        <v>0</v>
      </c>
      <c r="F271" s="313">
        <f t="shared" si="37"/>
        <v>0</v>
      </c>
      <c r="G271" s="312">
        <f>SUM(G272,G282)</f>
        <v>0</v>
      </c>
      <c r="H271" s="314">
        <f>SUM(H272,H282)</f>
        <v>0</v>
      </c>
      <c r="I271" s="315">
        <f t="shared" si="38"/>
        <v>0</v>
      </c>
      <c r="J271" s="312">
        <f>SUM(J272,J282)</f>
        <v>0</v>
      </c>
      <c r="K271" s="314">
        <f>SUM(K272,K282)</f>
        <v>0</v>
      </c>
      <c r="L271" s="315">
        <f t="shared" si="39"/>
        <v>0</v>
      </c>
      <c r="M271" s="316">
        <f>SUM(M272,M282)</f>
        <v>0</v>
      </c>
      <c r="N271" s="317">
        <f>SUM(N272,N282)</f>
        <v>0</v>
      </c>
      <c r="O271" s="318">
        <f t="shared" si="40"/>
        <v>0</v>
      </c>
      <c r="P271" s="367"/>
    </row>
    <row r="272" spans="1:16" ht="24" hidden="1" x14ac:dyDescent="0.25">
      <c r="A272" s="44">
        <v>7200</v>
      </c>
      <c r="B272" s="103" t="s">
        <v>264</v>
      </c>
      <c r="C272" s="375">
        <f t="shared" si="50"/>
        <v>0</v>
      </c>
      <c r="D272" s="227">
        <f>SUM(D273,D274,D277,D278,D281)</f>
        <v>0</v>
      </c>
      <c r="E272" s="50">
        <f>SUM(E273,E274,E277,E278,E281)</f>
        <v>0</v>
      </c>
      <c r="F272" s="283">
        <f t="shared" si="37"/>
        <v>0</v>
      </c>
      <c r="G272" s="227">
        <f>SUM(G273,G274,G277,G278,G281)</f>
        <v>0</v>
      </c>
      <c r="H272" s="104">
        <f>SUM(H273,H274,H277,H278,H281)</f>
        <v>0</v>
      </c>
      <c r="I272" s="112">
        <f t="shared" si="38"/>
        <v>0</v>
      </c>
      <c r="J272" s="227">
        <f>SUM(J273,J274,J277,J278,J281)</f>
        <v>0</v>
      </c>
      <c r="K272" s="104">
        <f>SUM(K273,K274,K277,K278,K281)</f>
        <v>0</v>
      </c>
      <c r="L272" s="112">
        <f t="shared" si="39"/>
        <v>0</v>
      </c>
      <c r="M272" s="134">
        <f>SUM(M273,M274,M277,M278,M281)</f>
        <v>0</v>
      </c>
      <c r="N272" s="126">
        <f>SUM(N273,N274,N277,N278,N281)</f>
        <v>0</v>
      </c>
      <c r="O272" s="284">
        <f t="shared" si="40"/>
        <v>0</v>
      </c>
      <c r="P272" s="285"/>
    </row>
    <row r="273" spans="1:16" ht="24" hidden="1" x14ac:dyDescent="0.25">
      <c r="A273" s="164">
        <v>7210</v>
      </c>
      <c r="B273" s="52" t="s">
        <v>265</v>
      </c>
      <c r="C273" s="376">
        <f t="shared" si="50"/>
        <v>0</v>
      </c>
      <c r="D273" s="231">
        <v>0</v>
      </c>
      <c r="E273" s="55"/>
      <c r="F273" s="287">
        <f t="shared" si="37"/>
        <v>0</v>
      </c>
      <c r="G273" s="231"/>
      <c r="H273" s="232"/>
      <c r="I273" s="114">
        <f t="shared" si="38"/>
        <v>0</v>
      </c>
      <c r="J273" s="231">
        <v>0</v>
      </c>
      <c r="K273" s="232"/>
      <c r="L273" s="114">
        <f t="shared" si="39"/>
        <v>0</v>
      </c>
      <c r="M273" s="179"/>
      <c r="N273" s="55"/>
      <c r="O273" s="114">
        <f t="shared" si="40"/>
        <v>0</v>
      </c>
      <c r="P273" s="208"/>
    </row>
    <row r="274" spans="1:16" s="146" customFormat="1" ht="36" hidden="1" x14ac:dyDescent="0.25">
      <c r="A274" s="108">
        <v>7220</v>
      </c>
      <c r="B274" s="57" t="s">
        <v>266</v>
      </c>
      <c r="C274" s="311">
        <f t="shared" si="50"/>
        <v>0</v>
      </c>
      <c r="D274" s="288">
        <f>SUM(D275:D276)</f>
        <v>0</v>
      </c>
      <c r="E274" s="109">
        <f>SUM(E275:E276)</f>
        <v>0</v>
      </c>
      <c r="F274" s="145">
        <f t="shared" si="37"/>
        <v>0</v>
      </c>
      <c r="G274" s="288">
        <f>SUM(G275:G276)</f>
        <v>0</v>
      </c>
      <c r="H274" s="115">
        <f>SUM(H275:H276)</f>
        <v>0</v>
      </c>
      <c r="I274" s="110">
        <f t="shared" si="38"/>
        <v>0</v>
      </c>
      <c r="J274" s="288">
        <f>SUM(J275:J276)</f>
        <v>0</v>
      </c>
      <c r="K274" s="115">
        <f>SUM(K275:K276)</f>
        <v>0</v>
      </c>
      <c r="L274" s="110">
        <f t="shared" si="39"/>
        <v>0</v>
      </c>
      <c r="M274" s="131">
        <f>SUM(M275:M276)</f>
        <v>0</v>
      </c>
      <c r="N274" s="109">
        <f>SUM(N275:N276)</f>
        <v>0</v>
      </c>
      <c r="O274" s="110">
        <f t="shared" si="40"/>
        <v>0</v>
      </c>
      <c r="P274" s="213"/>
    </row>
    <row r="275" spans="1:16" s="146" customFormat="1" ht="36" hidden="1" x14ac:dyDescent="0.25">
      <c r="A275" s="36">
        <v>7221</v>
      </c>
      <c r="B275" s="57" t="s">
        <v>267</v>
      </c>
      <c r="C275" s="311">
        <f t="shared" si="50"/>
        <v>0</v>
      </c>
      <c r="D275" s="237">
        <v>0</v>
      </c>
      <c r="E275" s="60"/>
      <c r="F275" s="145">
        <f t="shared" si="37"/>
        <v>0</v>
      </c>
      <c r="G275" s="237"/>
      <c r="H275" s="238"/>
      <c r="I275" s="110">
        <f t="shared" si="38"/>
        <v>0</v>
      </c>
      <c r="J275" s="237">
        <v>0</v>
      </c>
      <c r="K275" s="238"/>
      <c r="L275" s="110">
        <f t="shared" si="39"/>
        <v>0</v>
      </c>
      <c r="M275" s="121"/>
      <c r="N275" s="60"/>
      <c r="O275" s="110">
        <f t="shared" si="40"/>
        <v>0</v>
      </c>
      <c r="P275" s="213"/>
    </row>
    <row r="276" spans="1:16" s="146" customFormat="1" ht="36" hidden="1" x14ac:dyDescent="0.25">
      <c r="A276" s="36">
        <v>7222</v>
      </c>
      <c r="B276" s="57" t="s">
        <v>268</v>
      </c>
      <c r="C276" s="311">
        <f t="shared" si="50"/>
        <v>0</v>
      </c>
      <c r="D276" s="237">
        <v>0</v>
      </c>
      <c r="E276" s="60"/>
      <c r="F276" s="145">
        <f t="shared" si="37"/>
        <v>0</v>
      </c>
      <c r="G276" s="237"/>
      <c r="H276" s="238"/>
      <c r="I276" s="110">
        <f t="shared" si="38"/>
        <v>0</v>
      </c>
      <c r="J276" s="237">
        <v>0</v>
      </c>
      <c r="K276" s="238"/>
      <c r="L276" s="110">
        <f t="shared" si="39"/>
        <v>0</v>
      </c>
      <c r="M276" s="121"/>
      <c r="N276" s="60"/>
      <c r="O276" s="110">
        <f t="shared" si="40"/>
        <v>0</v>
      </c>
      <c r="P276" s="213"/>
    </row>
    <row r="277" spans="1:16" s="146" customFormat="1" ht="24" hidden="1" x14ac:dyDescent="0.25">
      <c r="A277" s="108">
        <v>7230</v>
      </c>
      <c r="B277" s="57" t="s">
        <v>269</v>
      </c>
      <c r="C277" s="311">
        <f t="shared" si="50"/>
        <v>0</v>
      </c>
      <c r="D277" s="237">
        <v>0</v>
      </c>
      <c r="E277" s="60"/>
      <c r="F277" s="145">
        <f t="shared" si="37"/>
        <v>0</v>
      </c>
      <c r="G277" s="237"/>
      <c r="H277" s="238"/>
      <c r="I277" s="110">
        <f t="shared" si="38"/>
        <v>0</v>
      </c>
      <c r="J277" s="237">
        <v>0</v>
      </c>
      <c r="K277" s="238"/>
      <c r="L277" s="110">
        <f t="shared" si="39"/>
        <v>0</v>
      </c>
      <c r="M277" s="121"/>
      <c r="N277" s="60"/>
      <c r="O277" s="110">
        <f>M277+N277</f>
        <v>0</v>
      </c>
      <c r="P277" s="213"/>
    </row>
    <row r="278" spans="1:16" ht="24" hidden="1" x14ac:dyDescent="0.25">
      <c r="A278" s="108">
        <v>7240</v>
      </c>
      <c r="B278" s="57" t="s">
        <v>270</v>
      </c>
      <c r="C278" s="311">
        <f t="shared" si="50"/>
        <v>0</v>
      </c>
      <c r="D278" s="288">
        <f>SUM(D279:D280)</f>
        <v>0</v>
      </c>
      <c r="E278" s="109">
        <f>SUM(E279:E280)</f>
        <v>0</v>
      </c>
      <c r="F278" s="145">
        <f t="shared" si="37"/>
        <v>0</v>
      </c>
      <c r="G278" s="288">
        <f>SUM(G279:G280)</f>
        <v>0</v>
      </c>
      <c r="H278" s="115">
        <f>SUM(H279:H280)</f>
        <v>0</v>
      </c>
      <c r="I278" s="110">
        <f t="shared" si="38"/>
        <v>0</v>
      </c>
      <c r="J278" s="288">
        <f>SUM(J279:J280)</f>
        <v>0</v>
      </c>
      <c r="K278" s="115">
        <f>SUM(K279:K280)</f>
        <v>0</v>
      </c>
      <c r="L278" s="110">
        <f t="shared" si="39"/>
        <v>0</v>
      </c>
      <c r="M278" s="131">
        <f>SUM(M279:M280)</f>
        <v>0</v>
      </c>
      <c r="N278" s="109">
        <f>SUM(N279:N280)</f>
        <v>0</v>
      </c>
      <c r="O278" s="110">
        <f>SUM(O279:O280)</f>
        <v>0</v>
      </c>
      <c r="P278" s="213"/>
    </row>
    <row r="279" spans="1:16" ht="48" hidden="1" x14ac:dyDescent="0.25">
      <c r="A279" s="36">
        <v>7245</v>
      </c>
      <c r="B279" s="57" t="s">
        <v>271</v>
      </c>
      <c r="C279" s="311">
        <f t="shared" si="50"/>
        <v>0</v>
      </c>
      <c r="D279" s="237">
        <v>0</v>
      </c>
      <c r="E279" s="60"/>
      <c r="F279" s="145">
        <f t="shared" si="37"/>
        <v>0</v>
      </c>
      <c r="G279" s="237"/>
      <c r="H279" s="238"/>
      <c r="I279" s="110">
        <f t="shared" si="38"/>
        <v>0</v>
      </c>
      <c r="J279" s="237">
        <v>0</v>
      </c>
      <c r="K279" s="238"/>
      <c r="L279" s="110">
        <f t="shared" si="39"/>
        <v>0</v>
      </c>
      <c r="M279" s="121"/>
      <c r="N279" s="60"/>
      <c r="O279" s="110">
        <f t="shared" ref="O279:O282" si="57">M279+N279</f>
        <v>0</v>
      </c>
      <c r="P279" s="213"/>
    </row>
    <row r="280" spans="1:16" ht="96" hidden="1" x14ac:dyDescent="0.25">
      <c r="A280" s="36">
        <v>7246</v>
      </c>
      <c r="B280" s="57" t="s">
        <v>272</v>
      </c>
      <c r="C280" s="311">
        <f t="shared" si="50"/>
        <v>0</v>
      </c>
      <c r="D280" s="237">
        <v>0</v>
      </c>
      <c r="E280" s="60"/>
      <c r="F280" s="145">
        <f t="shared" si="37"/>
        <v>0</v>
      </c>
      <c r="G280" s="237"/>
      <c r="H280" s="238"/>
      <c r="I280" s="110">
        <f t="shared" si="38"/>
        <v>0</v>
      </c>
      <c r="J280" s="237">
        <v>0</v>
      </c>
      <c r="K280" s="238"/>
      <c r="L280" s="110">
        <f t="shared" si="39"/>
        <v>0</v>
      </c>
      <c r="M280" s="121"/>
      <c r="N280" s="60"/>
      <c r="O280" s="110">
        <f t="shared" si="57"/>
        <v>0</v>
      </c>
      <c r="P280" s="213"/>
    </row>
    <row r="281" spans="1:16" ht="24" hidden="1" x14ac:dyDescent="0.25">
      <c r="A281" s="108">
        <v>7260</v>
      </c>
      <c r="B281" s="57" t="s">
        <v>273</v>
      </c>
      <c r="C281" s="311">
        <f t="shared" si="50"/>
        <v>0</v>
      </c>
      <c r="D281" s="231">
        <v>0</v>
      </c>
      <c r="E281" s="55"/>
      <c r="F281" s="287">
        <f t="shared" si="37"/>
        <v>0</v>
      </c>
      <c r="G281" s="231"/>
      <c r="H281" s="232"/>
      <c r="I281" s="114">
        <f t="shared" si="38"/>
        <v>0</v>
      </c>
      <c r="J281" s="231">
        <v>0</v>
      </c>
      <c r="K281" s="232"/>
      <c r="L281" s="114">
        <f t="shared" si="39"/>
        <v>0</v>
      </c>
      <c r="M281" s="179"/>
      <c r="N281" s="55"/>
      <c r="O281" s="114">
        <f t="shared" si="57"/>
        <v>0</v>
      </c>
      <c r="P281" s="208"/>
    </row>
    <row r="282" spans="1:16" hidden="1" x14ac:dyDescent="0.25">
      <c r="A282" s="44">
        <v>7700</v>
      </c>
      <c r="B282" s="103" t="s">
        <v>302</v>
      </c>
      <c r="C282" s="293">
        <f t="shared" si="50"/>
        <v>0</v>
      </c>
      <c r="D282" s="319">
        <f>D283</f>
        <v>0</v>
      </c>
      <c r="E282" s="158">
        <f>SUM(E283)</f>
        <v>0</v>
      </c>
      <c r="F282" s="320">
        <f t="shared" si="37"/>
        <v>0</v>
      </c>
      <c r="G282" s="319">
        <f>G283</f>
        <v>0</v>
      </c>
      <c r="H282" s="321">
        <f>SUM(H283)</f>
        <v>0</v>
      </c>
      <c r="I282" s="159">
        <f t="shared" si="38"/>
        <v>0</v>
      </c>
      <c r="J282" s="319">
        <f>J283</f>
        <v>0</v>
      </c>
      <c r="K282" s="321">
        <f>SUM(K283)</f>
        <v>0</v>
      </c>
      <c r="L282" s="159">
        <f t="shared" si="39"/>
        <v>0</v>
      </c>
      <c r="M282" s="173">
        <f>SUM(M283)</f>
        <v>0</v>
      </c>
      <c r="N282" s="158">
        <f>SUM(N283)</f>
        <v>0</v>
      </c>
      <c r="O282" s="159">
        <f t="shared" si="57"/>
        <v>0</v>
      </c>
      <c r="P282" s="294"/>
    </row>
    <row r="283" spans="1:16" hidden="1" x14ac:dyDescent="0.25">
      <c r="A283" s="62">
        <v>7720</v>
      </c>
      <c r="B283" s="63" t="s">
        <v>303</v>
      </c>
      <c r="C283" s="322">
        <f t="shared" si="50"/>
        <v>0</v>
      </c>
      <c r="D283" s="242">
        <v>0</v>
      </c>
      <c r="E283" s="66"/>
      <c r="F283" s="143">
        <f t="shared" si="37"/>
        <v>0</v>
      </c>
      <c r="G283" s="242"/>
      <c r="H283" s="243"/>
      <c r="I283" s="244">
        <f t="shared" si="38"/>
        <v>0</v>
      </c>
      <c r="J283" s="242">
        <v>0</v>
      </c>
      <c r="K283" s="243"/>
      <c r="L283" s="244">
        <f t="shared" si="39"/>
        <v>0</v>
      </c>
      <c r="M283" s="180"/>
      <c r="N283" s="66"/>
      <c r="O283" s="244">
        <f>M283+N283</f>
        <v>0</v>
      </c>
      <c r="P283" s="246"/>
    </row>
    <row r="284" spans="1:16" hidden="1" x14ac:dyDescent="0.25">
      <c r="A284" s="151"/>
      <c r="B284" s="78" t="s">
        <v>274</v>
      </c>
      <c r="C284" s="376">
        <f t="shared" si="50"/>
        <v>0</v>
      </c>
      <c r="D284" s="127">
        <f>SUM(D285:D286)</f>
        <v>0</v>
      </c>
      <c r="E284" s="106">
        <f>SUM(E285:E286)</f>
        <v>0</v>
      </c>
      <c r="F284" s="286">
        <f t="shared" si="37"/>
        <v>0</v>
      </c>
      <c r="G284" s="127">
        <f>SUM(G285:G286)</f>
        <v>0</v>
      </c>
      <c r="H284" s="172">
        <f>SUM(H285:H286)</f>
        <v>0</v>
      </c>
      <c r="I284" s="107">
        <f t="shared" si="38"/>
        <v>0</v>
      </c>
      <c r="J284" s="127">
        <f>SUM(J285:J286)</f>
        <v>0</v>
      </c>
      <c r="K284" s="172">
        <f>SUM(K285:K286)</f>
        <v>0</v>
      </c>
      <c r="L284" s="107">
        <f t="shared" si="39"/>
        <v>0</v>
      </c>
      <c r="M284" s="132">
        <f>SUM(M285:M286)</f>
        <v>0</v>
      </c>
      <c r="N284" s="106">
        <f>SUM(N285:N286)</f>
        <v>0</v>
      </c>
      <c r="O284" s="107">
        <f t="shared" ref="O284:O299" si="58">M284+N284</f>
        <v>0</v>
      </c>
      <c r="P284" s="265"/>
    </row>
    <row r="285" spans="1:16" hidden="1" x14ac:dyDescent="0.25">
      <c r="A285" s="144" t="s">
        <v>275</v>
      </c>
      <c r="B285" s="36" t="s">
        <v>276</v>
      </c>
      <c r="C285" s="311">
        <f t="shared" si="50"/>
        <v>0</v>
      </c>
      <c r="D285" s="237"/>
      <c r="E285" s="60"/>
      <c r="F285" s="145">
        <f t="shared" si="37"/>
        <v>0</v>
      </c>
      <c r="G285" s="237"/>
      <c r="H285" s="238"/>
      <c r="I285" s="110">
        <f t="shared" si="38"/>
        <v>0</v>
      </c>
      <c r="J285" s="237">
        <f>25-25</f>
        <v>0</v>
      </c>
      <c r="K285" s="238"/>
      <c r="L285" s="110">
        <f t="shared" si="39"/>
        <v>0</v>
      </c>
      <c r="M285" s="121"/>
      <c r="N285" s="60"/>
      <c r="O285" s="110">
        <f t="shared" si="58"/>
        <v>0</v>
      </c>
      <c r="P285" s="213"/>
    </row>
    <row r="286" spans="1:16" ht="24" hidden="1" x14ac:dyDescent="0.25">
      <c r="A286" s="144" t="s">
        <v>277</v>
      </c>
      <c r="B286" s="150" t="s">
        <v>278</v>
      </c>
      <c r="C286" s="376">
        <f t="shared" si="50"/>
        <v>0</v>
      </c>
      <c r="D286" s="231"/>
      <c r="E286" s="55"/>
      <c r="F286" s="287">
        <f t="shared" si="37"/>
        <v>0</v>
      </c>
      <c r="G286" s="231"/>
      <c r="H286" s="232"/>
      <c r="I286" s="114">
        <f t="shared" si="38"/>
        <v>0</v>
      </c>
      <c r="J286" s="231"/>
      <c r="K286" s="232"/>
      <c r="L286" s="114">
        <f t="shared" si="39"/>
        <v>0</v>
      </c>
      <c r="M286" s="179"/>
      <c r="N286" s="55"/>
      <c r="O286" s="114">
        <f t="shared" si="58"/>
        <v>0</v>
      </c>
      <c r="P286" s="208"/>
    </row>
    <row r="287" spans="1:16" x14ac:dyDescent="0.25">
      <c r="A287" s="323"/>
      <c r="B287" s="324" t="s">
        <v>279</v>
      </c>
      <c r="C287" s="389">
        <f>SUM(C284,C271,C233,C198,C190,C176,C78,C56)</f>
        <v>126075</v>
      </c>
      <c r="D287" s="326">
        <f>SUM(D284,D271,D233,D198,D190,D176,D78,D56)</f>
        <v>126074</v>
      </c>
      <c r="E287" s="327">
        <f>SUM(E284,E271,E233,E198,E190,E176,E78,E56)</f>
        <v>1</v>
      </c>
      <c r="F287" s="140">
        <f t="shared" si="37"/>
        <v>126075</v>
      </c>
      <c r="G287" s="326">
        <f>SUM(G284,G271,G233,G198,G190,G176,G78,G56)</f>
        <v>0</v>
      </c>
      <c r="H287" s="328">
        <f>SUM(H284,H271,H233,H198,H190,H176,H78,H56)</f>
        <v>0</v>
      </c>
      <c r="I287" s="329">
        <f t="shared" si="38"/>
        <v>0</v>
      </c>
      <c r="J287" s="326">
        <f t="shared" ref="J287" si="59">SUM(J284,J271,J233,J198,J190,J176,J78,J56)</f>
        <v>0</v>
      </c>
      <c r="K287" s="328">
        <f>SUM(K284,K271,K233,K198,K190,K176,K78,K56)</f>
        <v>0</v>
      </c>
      <c r="L287" s="329">
        <f t="shared" si="39"/>
        <v>0</v>
      </c>
      <c r="M287" s="134">
        <f>SUM(M284,M271,M233,M198,M190,M176,M78,M56)</f>
        <v>0</v>
      </c>
      <c r="N287" s="126">
        <f>SUM(N284,N271,N233,N198,N190,N176,N78,N56)</f>
        <v>0</v>
      </c>
      <c r="O287" s="284">
        <f t="shared" si="58"/>
        <v>0</v>
      </c>
      <c r="P287" s="285"/>
    </row>
    <row r="288" spans="1:16" hidden="1" x14ac:dyDescent="0.25">
      <c r="A288" s="349" t="s">
        <v>280</v>
      </c>
      <c r="B288" s="350"/>
      <c r="C288" s="390">
        <f t="shared" ref="C288" si="60">F288+I288+L288+O288</f>
        <v>0</v>
      </c>
      <c r="D288" s="331">
        <f>SUM(D28,D29,D45)-D54</f>
        <v>0</v>
      </c>
      <c r="E288" s="332">
        <f>SUM(E28,E29,E45)-E54</f>
        <v>0</v>
      </c>
      <c r="F288" s="333">
        <f t="shared" si="37"/>
        <v>0</v>
      </c>
      <c r="G288" s="331">
        <f>SUM(G28,G29,G45)-G54</f>
        <v>0</v>
      </c>
      <c r="H288" s="334">
        <f>SUM(H28,H29,H45)-H54</f>
        <v>0</v>
      </c>
      <c r="I288" s="335">
        <f t="shared" si="38"/>
        <v>0</v>
      </c>
      <c r="J288" s="331">
        <f>(J30+J46)-J54</f>
        <v>0</v>
      </c>
      <c r="K288" s="334">
        <f>(K30+K46)-K54</f>
        <v>0</v>
      </c>
      <c r="L288" s="335">
        <f t="shared" si="39"/>
        <v>0</v>
      </c>
      <c r="M288" s="330">
        <f>M48-M54</f>
        <v>0</v>
      </c>
      <c r="N288" s="332">
        <f>N48-N54</f>
        <v>0</v>
      </c>
      <c r="O288" s="335">
        <f t="shared" si="58"/>
        <v>0</v>
      </c>
      <c r="P288" s="336"/>
    </row>
    <row r="289" spans="1:17" s="20" customFormat="1" hidden="1" x14ac:dyDescent="0.25">
      <c r="A289" s="349" t="s">
        <v>281</v>
      </c>
      <c r="B289" s="350"/>
      <c r="C289" s="390">
        <f>SUM(C290,C291)-C298+C299</f>
        <v>0</v>
      </c>
      <c r="D289" s="331">
        <f>SUM(D290,D291)-D298+D299</f>
        <v>0</v>
      </c>
      <c r="E289" s="332">
        <f>SUM(E290,E291)-E298+E299</f>
        <v>0</v>
      </c>
      <c r="F289" s="333">
        <f t="shared" si="37"/>
        <v>0</v>
      </c>
      <c r="G289" s="331">
        <f>SUM(G290,G291)-G298+G299</f>
        <v>0</v>
      </c>
      <c r="H289" s="334">
        <f>SUM(H290,H291)-H298+H299</f>
        <v>0</v>
      </c>
      <c r="I289" s="335">
        <f t="shared" si="38"/>
        <v>0</v>
      </c>
      <c r="J289" s="331">
        <f t="shared" ref="J289" si="61">SUM(J290,J291)-J298+J299</f>
        <v>0</v>
      </c>
      <c r="K289" s="334">
        <f>SUM(K290,K291)-K298+K299</f>
        <v>0</v>
      </c>
      <c r="L289" s="335">
        <f t="shared" si="39"/>
        <v>0</v>
      </c>
      <c r="M289" s="330">
        <f>SUM(M290,M291)-M298+M299</f>
        <v>0</v>
      </c>
      <c r="N289" s="332">
        <f>SUM(N290,N291)-N298+N299</f>
        <v>0</v>
      </c>
      <c r="O289" s="335">
        <f t="shared" si="58"/>
        <v>0</v>
      </c>
      <c r="P289" s="336"/>
    </row>
    <row r="290" spans="1:17" s="20" customFormat="1" hidden="1" x14ac:dyDescent="0.25">
      <c r="A290" s="338" t="s">
        <v>282</v>
      </c>
      <c r="B290" s="338" t="s">
        <v>283</v>
      </c>
      <c r="C290" s="390">
        <f>C25-C284</f>
        <v>0</v>
      </c>
      <c r="D290" s="331">
        <f>D25-D284</f>
        <v>0</v>
      </c>
      <c r="E290" s="332">
        <f>E25-E284</f>
        <v>0</v>
      </c>
      <c r="F290" s="333">
        <f t="shared" si="37"/>
        <v>0</v>
      </c>
      <c r="G290" s="331">
        <f>G25-G284</f>
        <v>0</v>
      </c>
      <c r="H290" s="334">
        <f>H25-H284</f>
        <v>0</v>
      </c>
      <c r="I290" s="335">
        <f t="shared" si="38"/>
        <v>0</v>
      </c>
      <c r="J290" s="331">
        <f t="shared" ref="J290" si="62">J25-J284</f>
        <v>0</v>
      </c>
      <c r="K290" s="334">
        <f>K25-K284</f>
        <v>0</v>
      </c>
      <c r="L290" s="335">
        <f t="shared" si="39"/>
        <v>0</v>
      </c>
      <c r="M290" s="330">
        <f>M25-M284</f>
        <v>0</v>
      </c>
      <c r="N290" s="332">
        <f>N25-N284</f>
        <v>0</v>
      </c>
      <c r="O290" s="335">
        <f t="shared" si="58"/>
        <v>0</v>
      </c>
      <c r="P290" s="336"/>
    </row>
    <row r="291" spans="1:17" s="20" customFormat="1" hidden="1" x14ac:dyDescent="0.25">
      <c r="A291" s="339" t="s">
        <v>284</v>
      </c>
      <c r="B291" s="339" t="s">
        <v>285</v>
      </c>
      <c r="C291" s="390">
        <f>SUM(C292,C294,C296)-SUM(C293,C295,C297)</f>
        <v>0</v>
      </c>
      <c r="D291" s="331">
        <f>SUM(D292,D294,D296)-SUM(D293,D295,D297)</f>
        <v>0</v>
      </c>
      <c r="E291" s="332">
        <f t="shared" ref="E291" si="63">SUM(E292,E294,E296)-SUM(E293,E295,E297)</f>
        <v>0</v>
      </c>
      <c r="F291" s="333">
        <f t="shared" si="37"/>
        <v>0</v>
      </c>
      <c r="G291" s="331">
        <f t="shared" ref="G291:H291" si="64">SUM(G292,G294,G296)-SUM(G293,G295,G297)</f>
        <v>0</v>
      </c>
      <c r="H291" s="334">
        <f t="shared" si="64"/>
        <v>0</v>
      </c>
      <c r="I291" s="335">
        <f t="shared" si="38"/>
        <v>0</v>
      </c>
      <c r="J291" s="331">
        <f t="shared" ref="J291:K291" si="65">SUM(J292,J294,J296)-SUM(J293,J295,J297)</f>
        <v>0</v>
      </c>
      <c r="K291" s="334">
        <f t="shared" si="65"/>
        <v>0</v>
      </c>
      <c r="L291" s="335">
        <f t="shared" si="39"/>
        <v>0</v>
      </c>
      <c r="M291" s="330">
        <f t="shared" ref="M291:N291" si="66">SUM(M292,M294,M296)-SUM(M293,M295,M297)</f>
        <v>0</v>
      </c>
      <c r="N291" s="332">
        <f t="shared" si="66"/>
        <v>0</v>
      </c>
      <c r="O291" s="335">
        <f t="shared" si="58"/>
        <v>0</v>
      </c>
      <c r="P291" s="336"/>
    </row>
    <row r="292" spans="1:17" s="20" customFormat="1" hidden="1" x14ac:dyDescent="0.25">
      <c r="A292" s="151" t="s">
        <v>286</v>
      </c>
      <c r="B292" s="81" t="s">
        <v>287</v>
      </c>
      <c r="C292" s="322">
        <f t="shared" ref="C292:C299" si="67">F292+I292+L292+O292</f>
        <v>0</v>
      </c>
      <c r="D292" s="242"/>
      <c r="E292" s="66"/>
      <c r="F292" s="143">
        <f t="shared" si="37"/>
        <v>0</v>
      </c>
      <c r="G292" s="242"/>
      <c r="H292" s="243"/>
      <c r="I292" s="244">
        <f t="shared" si="38"/>
        <v>0</v>
      </c>
      <c r="J292" s="242"/>
      <c r="K292" s="243"/>
      <c r="L292" s="244">
        <f t="shared" si="39"/>
        <v>0</v>
      </c>
      <c r="M292" s="180"/>
      <c r="N292" s="66"/>
      <c r="O292" s="244">
        <f t="shared" si="58"/>
        <v>0</v>
      </c>
      <c r="P292" s="246"/>
    </row>
    <row r="293" spans="1:17" ht="24" hidden="1" x14ac:dyDescent="0.25">
      <c r="A293" s="144" t="s">
        <v>288</v>
      </c>
      <c r="B293" s="35" t="s">
        <v>289</v>
      </c>
      <c r="C293" s="311">
        <f t="shared" si="67"/>
        <v>0</v>
      </c>
      <c r="D293" s="237"/>
      <c r="E293" s="60"/>
      <c r="F293" s="145">
        <f t="shared" si="37"/>
        <v>0</v>
      </c>
      <c r="G293" s="237"/>
      <c r="H293" s="238"/>
      <c r="I293" s="110">
        <f t="shared" si="38"/>
        <v>0</v>
      </c>
      <c r="J293" s="237"/>
      <c r="K293" s="238"/>
      <c r="L293" s="110">
        <f t="shared" si="39"/>
        <v>0</v>
      </c>
      <c r="M293" s="121"/>
      <c r="N293" s="60"/>
      <c r="O293" s="110">
        <f t="shared" si="58"/>
        <v>0</v>
      </c>
      <c r="P293" s="213"/>
    </row>
    <row r="294" spans="1:17" hidden="1" x14ac:dyDescent="0.25">
      <c r="A294" s="144" t="s">
        <v>290</v>
      </c>
      <c r="B294" s="35" t="s">
        <v>291</v>
      </c>
      <c r="C294" s="311">
        <f t="shared" si="67"/>
        <v>0</v>
      </c>
      <c r="D294" s="237"/>
      <c r="E294" s="60"/>
      <c r="F294" s="145">
        <f t="shared" si="37"/>
        <v>0</v>
      </c>
      <c r="G294" s="237"/>
      <c r="H294" s="238"/>
      <c r="I294" s="110">
        <f t="shared" si="38"/>
        <v>0</v>
      </c>
      <c r="J294" s="237"/>
      <c r="K294" s="238"/>
      <c r="L294" s="110">
        <f t="shared" si="39"/>
        <v>0</v>
      </c>
      <c r="M294" s="121"/>
      <c r="N294" s="60"/>
      <c r="O294" s="110">
        <f t="shared" si="58"/>
        <v>0</v>
      </c>
      <c r="P294" s="213"/>
    </row>
    <row r="295" spans="1:17" ht="24" hidden="1" x14ac:dyDescent="0.25">
      <c r="A295" s="144" t="s">
        <v>292</v>
      </c>
      <c r="B295" s="35" t="s">
        <v>293</v>
      </c>
      <c r="C295" s="311">
        <f t="shared" si="67"/>
        <v>0</v>
      </c>
      <c r="D295" s="237"/>
      <c r="E295" s="60"/>
      <c r="F295" s="145">
        <f t="shared" si="37"/>
        <v>0</v>
      </c>
      <c r="G295" s="237"/>
      <c r="H295" s="238"/>
      <c r="I295" s="110">
        <f t="shared" si="38"/>
        <v>0</v>
      </c>
      <c r="J295" s="237"/>
      <c r="K295" s="238"/>
      <c r="L295" s="110">
        <f t="shared" si="39"/>
        <v>0</v>
      </c>
      <c r="M295" s="121"/>
      <c r="N295" s="60"/>
      <c r="O295" s="110">
        <f t="shared" si="58"/>
        <v>0</v>
      </c>
      <c r="P295" s="213"/>
    </row>
    <row r="296" spans="1:17" hidden="1" x14ac:dyDescent="0.25">
      <c r="A296" s="144" t="s">
        <v>294</v>
      </c>
      <c r="B296" s="35" t="s">
        <v>295</v>
      </c>
      <c r="C296" s="311">
        <f t="shared" si="67"/>
        <v>0</v>
      </c>
      <c r="D296" s="237"/>
      <c r="E296" s="60"/>
      <c r="F296" s="145">
        <f t="shared" si="37"/>
        <v>0</v>
      </c>
      <c r="G296" s="237"/>
      <c r="H296" s="238"/>
      <c r="I296" s="110">
        <f t="shared" si="38"/>
        <v>0</v>
      </c>
      <c r="J296" s="237"/>
      <c r="K296" s="238"/>
      <c r="L296" s="110">
        <f t="shared" si="39"/>
        <v>0</v>
      </c>
      <c r="M296" s="121"/>
      <c r="N296" s="60"/>
      <c r="O296" s="110">
        <f t="shared" si="58"/>
        <v>0</v>
      </c>
      <c r="P296" s="213"/>
    </row>
    <row r="297" spans="1:17" ht="24" hidden="1" x14ac:dyDescent="0.25">
      <c r="A297" s="152" t="s">
        <v>296</v>
      </c>
      <c r="B297" s="153" t="s">
        <v>297</v>
      </c>
      <c r="C297" s="386">
        <f t="shared" si="67"/>
        <v>0</v>
      </c>
      <c r="D297" s="302"/>
      <c r="E297" s="123"/>
      <c r="F297" s="139">
        <f t="shared" si="37"/>
        <v>0</v>
      </c>
      <c r="G297" s="302"/>
      <c r="H297" s="303"/>
      <c r="I297" s="300">
        <f t="shared" si="38"/>
        <v>0</v>
      </c>
      <c r="J297" s="302"/>
      <c r="K297" s="303"/>
      <c r="L297" s="300">
        <f t="shared" si="39"/>
        <v>0</v>
      </c>
      <c r="M297" s="124"/>
      <c r="N297" s="123"/>
      <c r="O297" s="300">
        <f t="shared" si="58"/>
        <v>0</v>
      </c>
      <c r="P297" s="301"/>
    </row>
    <row r="298" spans="1:17" hidden="1" x14ac:dyDescent="0.25">
      <c r="A298" s="339" t="s">
        <v>298</v>
      </c>
      <c r="B298" s="339" t="s">
        <v>299</v>
      </c>
      <c r="C298" s="390">
        <f t="shared" si="67"/>
        <v>0</v>
      </c>
      <c r="D298" s="341"/>
      <c r="E298" s="342"/>
      <c r="F298" s="333">
        <f t="shared" si="37"/>
        <v>0</v>
      </c>
      <c r="G298" s="341"/>
      <c r="H298" s="343"/>
      <c r="I298" s="335">
        <f t="shared" si="38"/>
        <v>0</v>
      </c>
      <c r="J298" s="341"/>
      <c r="K298" s="343"/>
      <c r="L298" s="335">
        <f t="shared" si="39"/>
        <v>0</v>
      </c>
      <c r="M298" s="344"/>
      <c r="N298" s="342"/>
      <c r="O298" s="335">
        <f t="shared" si="58"/>
        <v>0</v>
      </c>
      <c r="P298" s="336"/>
    </row>
    <row r="299" spans="1:17" s="20" customFormat="1" ht="48" hidden="1" x14ac:dyDescent="0.25">
      <c r="A299" s="339" t="s">
        <v>300</v>
      </c>
      <c r="B299" s="154" t="s">
        <v>301</v>
      </c>
      <c r="C299" s="391">
        <f t="shared" si="67"/>
        <v>0</v>
      </c>
      <c r="D299" s="345"/>
      <c r="E299" s="346"/>
      <c r="F299" s="162">
        <f t="shared" si="37"/>
        <v>0</v>
      </c>
      <c r="G299" s="341"/>
      <c r="H299" s="343"/>
      <c r="I299" s="335">
        <f t="shared" si="38"/>
        <v>0</v>
      </c>
      <c r="J299" s="341"/>
      <c r="K299" s="343"/>
      <c r="L299" s="335">
        <f t="shared" si="39"/>
        <v>0</v>
      </c>
      <c r="M299" s="344"/>
      <c r="N299" s="342"/>
      <c r="O299" s="335">
        <f t="shared" si="58"/>
        <v>0</v>
      </c>
      <c r="P299" s="336"/>
    </row>
    <row r="300" spans="1:17" s="20" customFormat="1" x14ac:dyDescent="0.25">
      <c r="A300" s="347" t="s">
        <v>306</v>
      </c>
      <c r="B300" s="156"/>
      <c r="C300" s="156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348"/>
      <c r="Q300" s="18"/>
    </row>
    <row r="301" spans="1:17" ht="12.75" thickBot="1" x14ac:dyDescent="0.3">
      <c r="A301" s="352"/>
      <c r="B301" s="353"/>
      <c r="C301" s="353"/>
      <c r="D301" s="353"/>
      <c r="E301" s="353"/>
      <c r="F301" s="353"/>
      <c r="G301" s="353"/>
      <c r="H301" s="353"/>
      <c r="I301" s="353"/>
      <c r="J301" s="353"/>
      <c r="K301" s="353"/>
      <c r="L301" s="353"/>
      <c r="M301" s="353"/>
      <c r="N301" s="353"/>
      <c r="O301" s="353"/>
      <c r="P301" s="354"/>
      <c r="Q301" s="369"/>
    </row>
    <row r="302" spans="1:1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</sheetData>
  <sheetProtection algorithmName="SHA-512" hashValue="8cyGfD7ueij/LmTgc3YnePmBxPwY5y9VqzAqQx4FAyl9yOze3bChVOF830rnR1OF/uXeBL4pFHVsQso4V38YLw==" saltValue="MIjC0KLm8U/4GzwGUcLBRQ==" spinCount="100000" sheet="1" objects="1" scenarios="1" formatCells="0" formatColumns="0" formatRows="0"/>
  <autoFilter ref="A22:P300">
    <filterColumn colId="2">
      <filters blank="1">
        <filter val="121 075"/>
        <filter val="126 075"/>
        <filter val="5 000"/>
      </filters>
    </filterColumn>
  </autoFilter>
  <mergeCells count="31">
    <mergeCell ref="J20:J21"/>
    <mergeCell ref="K20:K21"/>
    <mergeCell ref="L20:L21"/>
    <mergeCell ref="C17:P17"/>
    <mergeCell ref="C18:P18"/>
    <mergeCell ref="A19:A21"/>
    <mergeCell ref="B19:B21"/>
    <mergeCell ref="C19:O19"/>
    <mergeCell ref="P19:P21"/>
    <mergeCell ref="C20:C21"/>
    <mergeCell ref="D20:D21"/>
    <mergeCell ref="E20:E21"/>
    <mergeCell ref="F20:F21"/>
    <mergeCell ref="M20:M21"/>
    <mergeCell ref="N20:N21"/>
    <mergeCell ref="O20:O21"/>
    <mergeCell ref="G20:G21"/>
    <mergeCell ref="H20:H21"/>
    <mergeCell ref="I20:I21"/>
    <mergeCell ref="C16:P16"/>
    <mergeCell ref="A3:P3"/>
    <mergeCell ref="A4:P4"/>
    <mergeCell ref="C6:P6"/>
    <mergeCell ref="C7:P7"/>
    <mergeCell ref="C8:P8"/>
    <mergeCell ref="C9:P9"/>
    <mergeCell ref="C10:P10"/>
    <mergeCell ref="C11:P11"/>
    <mergeCell ref="C13:P13"/>
    <mergeCell ref="C14:P14"/>
    <mergeCell ref="C15:P15"/>
  </mergeCells>
  <pageMargins left="0.98425196850393704" right="0.39370078740157483" top="0.39370078740157483" bottom="0.39370078740157483" header="0.23622047244094491" footer="0.23622047244094491"/>
  <pageSetup paperSize="9" scale="70" fitToHeight="0" orientation="portrait" r:id="rId1"/>
  <headerFooter differentFirst="1">
    <oddFooter>&amp;L&amp;"Times New Roman,Regular"&amp;9&amp;D; &amp;T&amp;R&amp;"Times New Roman,Regular"&amp;9&amp;P (&amp;N)</oddFooter>
    <firstHeader>&amp;R&amp;"Times New Roman,Regular"&amp;9   94.pielikums Jūrmalas pilsētas domes 
2016.gada 10.marta saistošajiem noteikumiem Nr.6
(protokols Nr.3, 5.punkts)</firstHeader>
    <firstFooter>&amp;L&amp;9&amp;D; &amp;T&amp;R&amp;9&amp;P (&amp;N)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25"/>
  <sheetViews>
    <sheetView showGridLines="0" view="pageLayout" zoomScaleNormal="100" workbookViewId="0">
      <selection activeCell="T8" sqref="T8"/>
    </sheetView>
  </sheetViews>
  <sheetFormatPr defaultRowHeight="12" outlineLevelCol="1" x14ac:dyDescent="0.25"/>
  <cols>
    <col min="1" max="1" width="10.85546875" style="6" customWidth="1"/>
    <col min="2" max="2" width="28" style="6" customWidth="1"/>
    <col min="3" max="3" width="8.7109375" style="6" customWidth="1"/>
    <col min="4" max="4" width="8.7109375" style="6" hidden="1" customWidth="1" outlineLevel="1"/>
    <col min="5" max="5" width="7" style="6" hidden="1" customWidth="1" outlineLevel="1"/>
    <col min="6" max="6" width="8.140625" style="6" customWidth="1" collapsed="1"/>
    <col min="7" max="7" width="10.42578125" style="6" hidden="1" customWidth="1" outlineLevel="1"/>
    <col min="8" max="8" width="6.7109375" style="6" hidden="1" customWidth="1" outlineLevel="1"/>
    <col min="9" max="9" width="6.7109375" style="6" customWidth="1" collapsed="1"/>
    <col min="10" max="10" width="8.7109375" style="6" hidden="1" customWidth="1" outlineLevel="1"/>
    <col min="11" max="11" width="7.28515625" style="6" hidden="1" customWidth="1" outlineLevel="1"/>
    <col min="12" max="12" width="7.28515625" style="6" customWidth="1" collapsed="1"/>
    <col min="13" max="14" width="7.28515625" style="6" hidden="1" customWidth="1" outlineLevel="1"/>
    <col min="15" max="15" width="7.28515625" style="6" customWidth="1" collapsed="1"/>
    <col min="16" max="16" width="34.7109375" style="6" hidden="1" customWidth="1" outlineLevel="1"/>
    <col min="17" max="17" width="9.140625" style="1" collapsed="1"/>
    <col min="18" max="16384" width="9.140625" style="1"/>
  </cols>
  <sheetData>
    <row r="1" spans="1:17" x14ac:dyDescent="0.25"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4" t="s">
        <v>364</v>
      </c>
      <c r="P1" s="573"/>
    </row>
    <row r="2" spans="1:17" x14ac:dyDescent="0.25"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4"/>
      <c r="P2" s="573"/>
    </row>
    <row r="3" spans="1:17" x14ac:dyDescent="0.25">
      <c r="A3" s="575"/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7"/>
      <c r="P3" s="578"/>
    </row>
    <row r="4" spans="1:17" ht="15.75" x14ac:dyDescent="0.25">
      <c r="A4" s="741" t="s">
        <v>304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369"/>
    </row>
    <row r="5" spans="1:17" ht="15.75" x14ac:dyDescent="0.25">
      <c r="A5" s="418"/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369"/>
    </row>
    <row r="6" spans="1:17" ht="12.75" customHeight="1" x14ac:dyDescent="0.25">
      <c r="A6" s="4" t="s">
        <v>0</v>
      </c>
      <c r="B6" s="5"/>
      <c r="C6" s="768" t="s">
        <v>365</v>
      </c>
      <c r="D6" s="744"/>
      <c r="E6" s="744"/>
      <c r="F6" s="744"/>
      <c r="G6" s="744"/>
      <c r="H6" s="744"/>
      <c r="I6" s="744"/>
      <c r="J6" s="744"/>
      <c r="K6" s="744"/>
      <c r="L6" s="744"/>
      <c r="M6" s="744"/>
      <c r="N6" s="744"/>
      <c r="O6" s="744"/>
      <c r="P6" s="744"/>
      <c r="Q6" s="369"/>
    </row>
    <row r="7" spans="1:17" ht="12.75" customHeight="1" x14ac:dyDescent="0.25">
      <c r="A7" s="4" t="s">
        <v>1</v>
      </c>
      <c r="B7" s="5"/>
      <c r="C7" s="768" t="s">
        <v>366</v>
      </c>
      <c r="D7" s="744"/>
      <c r="E7" s="744"/>
      <c r="F7" s="744"/>
      <c r="G7" s="744"/>
      <c r="H7" s="744"/>
      <c r="I7" s="744"/>
      <c r="J7" s="744"/>
      <c r="K7" s="744"/>
      <c r="L7" s="744"/>
      <c r="M7" s="744"/>
      <c r="N7" s="744"/>
      <c r="O7" s="744"/>
      <c r="P7" s="744"/>
      <c r="Q7" s="369"/>
    </row>
    <row r="8" spans="1:17" ht="12.75" customHeight="1" x14ac:dyDescent="0.25">
      <c r="A8" s="2" t="s">
        <v>2</v>
      </c>
      <c r="B8" s="3"/>
      <c r="C8" s="767" t="s">
        <v>367</v>
      </c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369"/>
    </row>
    <row r="9" spans="1:17" ht="12.75" customHeight="1" x14ac:dyDescent="0.25">
      <c r="A9" s="2" t="s">
        <v>3</v>
      </c>
      <c r="B9" s="3"/>
      <c r="C9" s="767" t="s">
        <v>368</v>
      </c>
      <c r="D9" s="736"/>
      <c r="E9" s="736"/>
      <c r="F9" s="736"/>
      <c r="G9" s="736"/>
      <c r="H9" s="736"/>
      <c r="I9" s="736"/>
      <c r="J9" s="736"/>
      <c r="K9" s="736"/>
      <c r="L9" s="736"/>
      <c r="M9" s="736"/>
      <c r="N9" s="736"/>
      <c r="O9" s="736"/>
      <c r="P9" s="736"/>
      <c r="Q9" s="369"/>
    </row>
    <row r="10" spans="1:17" ht="24.75" customHeight="1" x14ac:dyDescent="0.25">
      <c r="A10" s="2" t="s">
        <v>4</v>
      </c>
      <c r="B10" s="3"/>
      <c r="C10" s="768" t="s">
        <v>369</v>
      </c>
      <c r="D10" s="744"/>
      <c r="E10" s="744"/>
      <c r="F10" s="744"/>
      <c r="G10" s="744"/>
      <c r="H10" s="744"/>
      <c r="I10" s="744"/>
      <c r="J10" s="744"/>
      <c r="K10" s="744"/>
      <c r="L10" s="744"/>
      <c r="M10" s="744"/>
      <c r="N10" s="744"/>
      <c r="O10" s="744"/>
      <c r="P10" s="744"/>
      <c r="Q10" s="369"/>
    </row>
    <row r="11" spans="1:17" ht="15.75" customHeight="1" x14ac:dyDescent="0.25">
      <c r="A11" s="2" t="s">
        <v>307</v>
      </c>
      <c r="B11" s="3"/>
      <c r="C11" s="744" t="s">
        <v>370</v>
      </c>
      <c r="D11" s="744"/>
      <c r="E11" s="744"/>
      <c r="F11" s="744"/>
      <c r="G11" s="744"/>
      <c r="H11" s="744"/>
      <c r="I11" s="744"/>
      <c r="J11" s="744"/>
      <c r="K11" s="744"/>
      <c r="L11" s="744"/>
      <c r="M11" s="744"/>
      <c r="N11" s="744"/>
      <c r="O11" s="744"/>
      <c r="P11" s="744"/>
      <c r="Q11" s="369"/>
    </row>
    <row r="12" spans="1:17" ht="12.75" customHeight="1" x14ac:dyDescent="0.25">
      <c r="A12" s="7" t="s">
        <v>5</v>
      </c>
      <c r="B12" s="3"/>
      <c r="C12" s="769"/>
      <c r="D12" s="769"/>
      <c r="E12" s="769"/>
      <c r="F12" s="769"/>
      <c r="G12" s="769"/>
      <c r="H12" s="769"/>
      <c r="I12" s="769"/>
      <c r="J12" s="769"/>
      <c r="K12" s="769"/>
      <c r="L12" s="769"/>
      <c r="M12" s="769"/>
      <c r="N12" s="769"/>
      <c r="O12" s="769"/>
      <c r="P12" s="769"/>
      <c r="Q12" s="369"/>
    </row>
    <row r="13" spans="1:17" ht="12.75" customHeight="1" x14ac:dyDescent="0.25">
      <c r="A13" s="2"/>
      <c r="B13" s="3" t="s">
        <v>6</v>
      </c>
      <c r="C13" s="767" t="s">
        <v>371</v>
      </c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369"/>
    </row>
    <row r="14" spans="1:17" ht="12.75" customHeight="1" x14ac:dyDescent="0.25">
      <c r="A14" s="2"/>
      <c r="B14" s="3" t="s">
        <v>7</v>
      </c>
      <c r="C14" s="767" t="s">
        <v>372</v>
      </c>
      <c r="D14" s="736"/>
      <c r="E14" s="736"/>
      <c r="F14" s="736"/>
      <c r="G14" s="736"/>
      <c r="H14" s="736"/>
      <c r="I14" s="736"/>
      <c r="J14" s="736"/>
      <c r="K14" s="736"/>
      <c r="L14" s="736"/>
      <c r="M14" s="736"/>
      <c r="N14" s="736"/>
      <c r="O14" s="736"/>
      <c r="P14" s="736"/>
      <c r="Q14" s="369"/>
    </row>
    <row r="15" spans="1:17" ht="12.75" customHeight="1" x14ac:dyDescent="0.25">
      <c r="A15" s="2"/>
      <c r="B15" s="3" t="s">
        <v>8</v>
      </c>
      <c r="C15" s="767"/>
      <c r="D15" s="736"/>
      <c r="E15" s="736"/>
      <c r="F15" s="736"/>
      <c r="G15" s="736"/>
      <c r="H15" s="736"/>
      <c r="I15" s="736"/>
      <c r="J15" s="736"/>
      <c r="K15" s="736"/>
      <c r="L15" s="736"/>
      <c r="M15" s="736"/>
      <c r="N15" s="736"/>
      <c r="O15" s="736"/>
      <c r="P15" s="736"/>
      <c r="Q15" s="369"/>
    </row>
    <row r="16" spans="1:17" ht="12.75" customHeight="1" x14ac:dyDescent="0.25">
      <c r="A16" s="2"/>
      <c r="B16" s="3" t="s">
        <v>9</v>
      </c>
      <c r="C16" s="767" t="s">
        <v>373</v>
      </c>
      <c r="D16" s="736"/>
      <c r="E16" s="736"/>
      <c r="F16" s="736"/>
      <c r="G16" s="736"/>
      <c r="H16" s="736"/>
      <c r="I16" s="736"/>
      <c r="J16" s="736"/>
      <c r="K16" s="736"/>
      <c r="L16" s="736"/>
      <c r="M16" s="736"/>
      <c r="N16" s="736"/>
      <c r="O16" s="736"/>
      <c r="P16" s="736"/>
      <c r="Q16" s="369"/>
    </row>
    <row r="17" spans="1:17" ht="12.75" customHeight="1" x14ac:dyDescent="0.25">
      <c r="A17" s="2"/>
      <c r="B17" s="3" t="s">
        <v>10</v>
      </c>
      <c r="C17" s="767"/>
      <c r="D17" s="736"/>
      <c r="E17" s="736"/>
      <c r="F17" s="736"/>
      <c r="G17" s="736"/>
      <c r="H17" s="736"/>
      <c r="I17" s="736"/>
      <c r="J17" s="736"/>
      <c r="K17" s="736"/>
      <c r="L17" s="736"/>
      <c r="M17" s="736"/>
      <c r="N17" s="736"/>
      <c r="O17" s="736"/>
      <c r="P17" s="736"/>
      <c r="Q17" s="369"/>
    </row>
    <row r="18" spans="1:17" ht="12.75" customHeight="1" x14ac:dyDescent="0.25">
      <c r="A18" s="8"/>
      <c r="B18" s="9"/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369"/>
    </row>
    <row r="19" spans="1:17" s="10" customFormat="1" ht="12.75" customHeight="1" x14ac:dyDescent="0.25">
      <c r="A19" s="748" t="s">
        <v>11</v>
      </c>
      <c r="B19" s="751" t="s">
        <v>12</v>
      </c>
      <c r="C19" s="771" t="s">
        <v>305</v>
      </c>
      <c r="D19" s="772"/>
      <c r="E19" s="772"/>
      <c r="F19" s="772"/>
      <c r="G19" s="772"/>
      <c r="H19" s="772"/>
      <c r="I19" s="772"/>
      <c r="J19" s="772"/>
      <c r="K19" s="772"/>
      <c r="L19" s="772"/>
      <c r="M19" s="772"/>
      <c r="N19" s="772"/>
      <c r="O19" s="773"/>
      <c r="P19" s="774" t="s">
        <v>309</v>
      </c>
    </row>
    <row r="20" spans="1:17" s="10" customFormat="1" ht="12.75" customHeight="1" x14ac:dyDescent="0.25">
      <c r="A20" s="770"/>
      <c r="B20" s="752"/>
      <c r="C20" s="757" t="s">
        <v>13</v>
      </c>
      <c r="D20" s="777" t="s">
        <v>310</v>
      </c>
      <c r="E20" s="761" t="s">
        <v>311</v>
      </c>
      <c r="F20" s="763" t="s">
        <v>14</v>
      </c>
      <c r="G20" s="779" t="s">
        <v>312</v>
      </c>
      <c r="H20" s="761" t="s">
        <v>313</v>
      </c>
      <c r="I20" s="759" t="s">
        <v>15</v>
      </c>
      <c r="J20" s="779" t="s">
        <v>314</v>
      </c>
      <c r="K20" s="788" t="s">
        <v>315</v>
      </c>
      <c r="L20" s="790" t="s">
        <v>16</v>
      </c>
      <c r="M20" s="779" t="s">
        <v>316</v>
      </c>
      <c r="N20" s="761" t="s">
        <v>317</v>
      </c>
      <c r="O20" s="763" t="s">
        <v>17</v>
      </c>
      <c r="P20" s="775"/>
    </row>
    <row r="21" spans="1:17" s="11" customFormat="1" ht="72.75" customHeight="1" thickBot="1" x14ac:dyDescent="0.3">
      <c r="A21" s="750"/>
      <c r="B21" s="752"/>
      <c r="C21" s="758"/>
      <c r="D21" s="778"/>
      <c r="E21" s="762"/>
      <c r="F21" s="764"/>
      <c r="G21" s="780"/>
      <c r="H21" s="762"/>
      <c r="I21" s="760"/>
      <c r="J21" s="780"/>
      <c r="K21" s="789"/>
      <c r="L21" s="791"/>
      <c r="M21" s="780"/>
      <c r="N21" s="762"/>
      <c r="O21" s="764"/>
      <c r="P21" s="776"/>
    </row>
    <row r="22" spans="1:17" s="11" customFormat="1" ht="9.75" customHeight="1" thickTop="1" x14ac:dyDescent="0.25">
      <c r="A22" s="12" t="s">
        <v>18</v>
      </c>
      <c r="B22" s="12">
        <v>2</v>
      </c>
      <c r="C22" s="191">
        <v>8</v>
      </c>
      <c r="D22" s="190">
        <v>9</v>
      </c>
      <c r="E22" s="393"/>
      <c r="F22" s="12">
        <v>4</v>
      </c>
      <c r="G22" s="190">
        <v>10</v>
      </c>
      <c r="H22" s="14"/>
      <c r="I22" s="393">
        <v>5</v>
      </c>
      <c r="J22" s="190">
        <v>11</v>
      </c>
      <c r="K22" s="393"/>
      <c r="L22" s="12">
        <v>6</v>
      </c>
      <c r="M22" s="190">
        <v>12</v>
      </c>
      <c r="N22" s="14"/>
      <c r="O22" s="191">
        <v>7</v>
      </c>
      <c r="P22" s="15"/>
    </row>
    <row r="23" spans="1:17" s="20" customFormat="1" x14ac:dyDescent="0.25">
      <c r="A23" s="16"/>
      <c r="B23" s="17" t="s">
        <v>19</v>
      </c>
      <c r="C23" s="193"/>
      <c r="D23" s="355"/>
      <c r="E23" s="394"/>
      <c r="F23" s="425"/>
      <c r="G23" s="355"/>
      <c r="H23" s="19"/>
      <c r="I23" s="394"/>
      <c r="J23" s="355"/>
      <c r="K23" s="394"/>
      <c r="L23" s="425"/>
      <c r="M23" s="355"/>
      <c r="N23" s="19"/>
      <c r="O23" s="426"/>
      <c r="P23" s="427"/>
    </row>
    <row r="24" spans="1:17" s="20" customFormat="1" ht="12.75" thickBot="1" x14ac:dyDescent="0.3">
      <c r="A24" s="21"/>
      <c r="B24" s="22" t="s">
        <v>20</v>
      </c>
      <c r="C24" s="197">
        <f t="shared" ref="C24:C50" si="0">SUM(F24,I24,L24,O24)</f>
        <v>298317</v>
      </c>
      <c r="D24" s="196">
        <f>SUM(D25,D28,D29,D45,D46)</f>
        <v>19728</v>
      </c>
      <c r="E24" s="395">
        <f>SUM(E25,E28,E29,E45,E46)</f>
        <v>0</v>
      </c>
      <c r="F24" s="370">
        <f>SUM(F25,F28,F29,F45,F46)</f>
        <v>19728</v>
      </c>
      <c r="G24" s="196">
        <f>SUM(G25,G28,G46)</f>
        <v>277347</v>
      </c>
      <c r="H24" s="24">
        <f>SUM(H25,H28,H29,H45,H46)</f>
        <v>0</v>
      </c>
      <c r="I24" s="395">
        <f>SUM(I25,I28,I29,I45,I46)</f>
        <v>277347</v>
      </c>
      <c r="J24" s="196">
        <f>SUM(J25,J30,J46)</f>
        <v>1242</v>
      </c>
      <c r="K24" s="395">
        <f>SUM(K25,K30,K46)</f>
        <v>0</v>
      </c>
      <c r="L24" s="370">
        <f>SUM(L25,L30,L46)</f>
        <v>1242</v>
      </c>
      <c r="M24" s="196">
        <f>SUM(M25,M48)</f>
        <v>0</v>
      </c>
      <c r="N24" s="24">
        <f>SUM(N25,N48)</f>
        <v>0</v>
      </c>
      <c r="O24" s="25">
        <f>SUM(O25,O48)</f>
        <v>0</v>
      </c>
      <c r="P24" s="25"/>
    </row>
    <row r="25" spans="1:17" ht="12.75" thickTop="1" x14ac:dyDescent="0.25">
      <c r="A25" s="26"/>
      <c r="B25" s="27" t="s">
        <v>21</v>
      </c>
      <c r="C25" s="201">
        <f t="shared" si="0"/>
        <v>170</v>
      </c>
      <c r="D25" s="200">
        <f t="shared" ref="D25:O25" si="1">SUM(D26:D27)</f>
        <v>0</v>
      </c>
      <c r="E25" s="396">
        <f t="shared" si="1"/>
        <v>0</v>
      </c>
      <c r="F25" s="371">
        <f t="shared" si="1"/>
        <v>0</v>
      </c>
      <c r="G25" s="200">
        <f t="shared" si="1"/>
        <v>0</v>
      </c>
      <c r="H25" s="29">
        <f t="shared" si="1"/>
        <v>0</v>
      </c>
      <c r="I25" s="396">
        <f t="shared" si="1"/>
        <v>0</v>
      </c>
      <c r="J25" s="200">
        <f t="shared" si="1"/>
        <v>170</v>
      </c>
      <c r="K25" s="396">
        <f t="shared" si="1"/>
        <v>0</v>
      </c>
      <c r="L25" s="371">
        <f t="shared" si="1"/>
        <v>170</v>
      </c>
      <c r="M25" s="200">
        <f t="shared" si="1"/>
        <v>0</v>
      </c>
      <c r="N25" s="29">
        <f t="shared" si="1"/>
        <v>0</v>
      </c>
      <c r="O25" s="30">
        <f t="shared" si="1"/>
        <v>0</v>
      </c>
      <c r="P25" s="30"/>
    </row>
    <row r="26" spans="1:17" x14ac:dyDescent="0.25">
      <c r="A26" s="31"/>
      <c r="B26" s="32" t="s">
        <v>22</v>
      </c>
      <c r="C26" s="205">
        <f t="shared" si="0"/>
        <v>0</v>
      </c>
      <c r="D26" s="204"/>
      <c r="E26" s="430"/>
      <c r="F26" s="429">
        <f>D26+E26</f>
        <v>0</v>
      </c>
      <c r="G26" s="204"/>
      <c r="H26" s="34"/>
      <c r="I26" s="430">
        <f>G26+H26</f>
        <v>0</v>
      </c>
      <c r="J26" s="204"/>
      <c r="K26" s="430"/>
      <c r="L26" s="429">
        <f>J26+K26</f>
        <v>0</v>
      </c>
      <c r="M26" s="204"/>
      <c r="N26" s="34"/>
      <c r="O26" s="431">
        <f>N26+M26</f>
        <v>0</v>
      </c>
      <c r="P26" s="432"/>
    </row>
    <row r="27" spans="1:17" x14ac:dyDescent="0.25">
      <c r="A27" s="35"/>
      <c r="B27" s="36" t="s">
        <v>23</v>
      </c>
      <c r="C27" s="210">
        <f t="shared" si="0"/>
        <v>170</v>
      </c>
      <c r="D27" s="209"/>
      <c r="E27" s="397"/>
      <c r="F27" s="434">
        <f>D27+E27</f>
        <v>0</v>
      </c>
      <c r="G27" s="209"/>
      <c r="H27" s="38"/>
      <c r="I27" s="397">
        <f>G27+H27</f>
        <v>0</v>
      </c>
      <c r="J27" s="209">
        <v>170</v>
      </c>
      <c r="K27" s="397"/>
      <c r="L27" s="434">
        <f>J27+K27</f>
        <v>170</v>
      </c>
      <c r="M27" s="435"/>
      <c r="N27" s="38"/>
      <c r="O27" s="436">
        <f>N27+M27</f>
        <v>0</v>
      </c>
      <c r="P27" s="437"/>
    </row>
    <row r="28" spans="1:17" s="20" customFormat="1" ht="24.75" thickBot="1" x14ac:dyDescent="0.3">
      <c r="A28" s="39">
        <v>19300</v>
      </c>
      <c r="B28" s="39" t="s">
        <v>24</v>
      </c>
      <c r="C28" s="579">
        <f t="shared" si="0"/>
        <v>297075</v>
      </c>
      <c r="D28" s="214">
        <f>D54</f>
        <v>19728</v>
      </c>
      <c r="E28" s="398"/>
      <c r="F28" s="439">
        <f>D28+E28</f>
        <v>19728</v>
      </c>
      <c r="G28" s="214">
        <f>G54</f>
        <v>277347</v>
      </c>
      <c r="H28" s="41"/>
      <c r="I28" s="440">
        <f>G28+H28</f>
        <v>277347</v>
      </c>
      <c r="J28" s="218" t="s">
        <v>25</v>
      </c>
      <c r="K28" s="441" t="s">
        <v>25</v>
      </c>
      <c r="L28" s="442" t="s">
        <v>25</v>
      </c>
      <c r="M28" s="218" t="s">
        <v>25</v>
      </c>
      <c r="N28" s="42"/>
      <c r="O28" s="43" t="s">
        <v>25</v>
      </c>
      <c r="P28" s="43"/>
    </row>
    <row r="29" spans="1:17" s="20" customFormat="1" ht="24.75" thickTop="1" x14ac:dyDescent="0.25">
      <c r="A29" s="44"/>
      <c r="B29" s="44" t="s">
        <v>26</v>
      </c>
      <c r="C29" s="222">
        <f t="shared" si="0"/>
        <v>0</v>
      </c>
      <c r="D29" s="221"/>
      <c r="E29" s="580"/>
      <c r="F29" s="444">
        <f>D29+E29</f>
        <v>0</v>
      </c>
      <c r="G29" s="223" t="s">
        <v>25</v>
      </c>
      <c r="H29" s="47" t="s">
        <v>25</v>
      </c>
      <c r="I29" s="399" t="s">
        <v>25</v>
      </c>
      <c r="J29" s="223" t="s">
        <v>25</v>
      </c>
      <c r="K29" s="399" t="s">
        <v>25</v>
      </c>
      <c r="L29" s="400" t="s">
        <v>25</v>
      </c>
      <c r="M29" s="223" t="s">
        <v>25</v>
      </c>
      <c r="N29" s="47"/>
      <c r="O29" s="48" t="s">
        <v>25</v>
      </c>
      <c r="P29" s="48"/>
    </row>
    <row r="30" spans="1:17" s="20" customFormat="1" ht="36" x14ac:dyDescent="0.25">
      <c r="A30" s="44">
        <v>21300</v>
      </c>
      <c r="B30" s="44" t="s">
        <v>27</v>
      </c>
      <c r="C30" s="222">
        <f t="shared" si="0"/>
        <v>1072</v>
      </c>
      <c r="D30" s="223" t="s">
        <v>25</v>
      </c>
      <c r="E30" s="399" t="s">
        <v>25</v>
      </c>
      <c r="F30" s="400" t="s">
        <v>25</v>
      </c>
      <c r="G30" s="223" t="s">
        <v>25</v>
      </c>
      <c r="H30" s="47" t="s">
        <v>25</v>
      </c>
      <c r="I30" s="399" t="s">
        <v>25</v>
      </c>
      <c r="J30" s="227">
        <f>SUM(J31,J35,J37,J40)</f>
        <v>1072</v>
      </c>
      <c r="K30" s="412">
        <f>SUM(K31,K35,K37,K40)</f>
        <v>0</v>
      </c>
      <c r="L30" s="375">
        <f>SUM(L31,L35,L37,L40)</f>
        <v>1072</v>
      </c>
      <c r="M30" s="223" t="s">
        <v>25</v>
      </c>
      <c r="N30" s="50"/>
      <c r="O30" s="48" t="s">
        <v>25</v>
      </c>
      <c r="P30" s="112"/>
    </row>
    <row r="31" spans="1:17" s="20" customFormat="1" ht="24" x14ac:dyDescent="0.25">
      <c r="A31" s="51">
        <v>21350</v>
      </c>
      <c r="B31" s="44" t="s">
        <v>28</v>
      </c>
      <c r="C31" s="222">
        <f t="shared" si="0"/>
        <v>0</v>
      </c>
      <c r="D31" s="223" t="s">
        <v>25</v>
      </c>
      <c r="E31" s="399" t="s">
        <v>25</v>
      </c>
      <c r="F31" s="400" t="s">
        <v>25</v>
      </c>
      <c r="G31" s="223" t="s">
        <v>25</v>
      </c>
      <c r="H31" s="47" t="s">
        <v>25</v>
      </c>
      <c r="I31" s="399" t="s">
        <v>25</v>
      </c>
      <c r="J31" s="227">
        <f>SUM(J32:J34)</f>
        <v>0</v>
      </c>
      <c r="K31" s="412">
        <f>SUM(K32:K34)</f>
        <v>0</v>
      </c>
      <c r="L31" s="375">
        <f>SUM(L32:L34)</f>
        <v>0</v>
      </c>
      <c r="M31" s="223" t="s">
        <v>25</v>
      </c>
      <c r="N31" s="50"/>
      <c r="O31" s="48" t="s">
        <v>25</v>
      </c>
      <c r="P31" s="112"/>
    </row>
    <row r="32" spans="1:17" x14ac:dyDescent="0.25">
      <c r="A32" s="31">
        <v>21351</v>
      </c>
      <c r="B32" s="52" t="s">
        <v>29</v>
      </c>
      <c r="C32" s="205">
        <f t="shared" si="0"/>
        <v>0</v>
      </c>
      <c r="D32" s="228" t="s">
        <v>25</v>
      </c>
      <c r="E32" s="448" t="s">
        <v>25</v>
      </c>
      <c r="F32" s="447" t="s">
        <v>25</v>
      </c>
      <c r="G32" s="228" t="s">
        <v>25</v>
      </c>
      <c r="H32" s="54" t="s">
        <v>25</v>
      </c>
      <c r="I32" s="448" t="s">
        <v>25</v>
      </c>
      <c r="J32" s="231"/>
      <c r="K32" s="414"/>
      <c r="L32" s="429">
        <f>J32+K32</f>
        <v>0</v>
      </c>
      <c r="M32" s="228" t="s">
        <v>25</v>
      </c>
      <c r="N32" s="55"/>
      <c r="O32" s="56" t="s">
        <v>25</v>
      </c>
      <c r="P32" s="449"/>
    </row>
    <row r="33" spans="1:16" x14ac:dyDescent="0.25">
      <c r="A33" s="35">
        <v>21352</v>
      </c>
      <c r="B33" s="57" t="s">
        <v>30</v>
      </c>
      <c r="C33" s="210">
        <f t="shared" si="0"/>
        <v>0</v>
      </c>
      <c r="D33" s="234" t="s">
        <v>25</v>
      </c>
      <c r="E33" s="403" t="s">
        <v>25</v>
      </c>
      <c r="F33" s="404" t="s">
        <v>25</v>
      </c>
      <c r="G33" s="234" t="s">
        <v>25</v>
      </c>
      <c r="H33" s="59" t="s">
        <v>25</v>
      </c>
      <c r="I33" s="403" t="s">
        <v>25</v>
      </c>
      <c r="J33" s="237"/>
      <c r="K33" s="415"/>
      <c r="L33" s="434">
        <f>J33+K33</f>
        <v>0</v>
      </c>
      <c r="M33" s="234" t="s">
        <v>25</v>
      </c>
      <c r="N33" s="60"/>
      <c r="O33" s="61" t="s">
        <v>25</v>
      </c>
      <c r="P33" s="451"/>
    </row>
    <row r="34" spans="1:16" ht="24" x14ac:dyDescent="0.25">
      <c r="A34" s="35">
        <v>21359</v>
      </c>
      <c r="B34" s="57" t="s">
        <v>31</v>
      </c>
      <c r="C34" s="210">
        <f t="shared" si="0"/>
        <v>0</v>
      </c>
      <c r="D34" s="234" t="s">
        <v>25</v>
      </c>
      <c r="E34" s="403" t="s">
        <v>25</v>
      </c>
      <c r="F34" s="404" t="s">
        <v>25</v>
      </c>
      <c r="G34" s="234" t="s">
        <v>25</v>
      </c>
      <c r="H34" s="59" t="s">
        <v>25</v>
      </c>
      <c r="I34" s="403" t="s">
        <v>25</v>
      </c>
      <c r="J34" s="237"/>
      <c r="K34" s="415"/>
      <c r="L34" s="434">
        <f>J34+K34</f>
        <v>0</v>
      </c>
      <c r="M34" s="234" t="s">
        <v>25</v>
      </c>
      <c r="N34" s="60"/>
      <c r="O34" s="61" t="s">
        <v>25</v>
      </c>
      <c r="P34" s="451"/>
    </row>
    <row r="35" spans="1:16" s="20" customFormat="1" ht="36" x14ac:dyDescent="0.25">
      <c r="A35" s="51">
        <v>21370</v>
      </c>
      <c r="B35" s="44" t="s">
        <v>32</v>
      </c>
      <c r="C35" s="222">
        <f t="shared" si="0"/>
        <v>0</v>
      </c>
      <c r="D35" s="223" t="s">
        <v>25</v>
      </c>
      <c r="E35" s="399" t="s">
        <v>25</v>
      </c>
      <c r="F35" s="400" t="s">
        <v>25</v>
      </c>
      <c r="G35" s="223" t="s">
        <v>25</v>
      </c>
      <c r="H35" s="47" t="s">
        <v>25</v>
      </c>
      <c r="I35" s="399" t="s">
        <v>25</v>
      </c>
      <c r="J35" s="227">
        <f>SUM(J36)</f>
        <v>0</v>
      </c>
      <c r="K35" s="412">
        <f>SUM(K36)</f>
        <v>0</v>
      </c>
      <c r="L35" s="375">
        <f>SUM(L36)</f>
        <v>0</v>
      </c>
      <c r="M35" s="223" t="s">
        <v>25</v>
      </c>
      <c r="N35" s="50"/>
      <c r="O35" s="48" t="s">
        <v>25</v>
      </c>
      <c r="P35" s="112"/>
    </row>
    <row r="36" spans="1:16" ht="36" x14ac:dyDescent="0.25">
      <c r="A36" s="62">
        <v>21379</v>
      </c>
      <c r="B36" s="63" t="s">
        <v>33</v>
      </c>
      <c r="C36" s="581">
        <f t="shared" si="0"/>
        <v>0</v>
      </c>
      <c r="D36" s="240" t="s">
        <v>25</v>
      </c>
      <c r="E36" s="401" t="s">
        <v>25</v>
      </c>
      <c r="F36" s="402" t="s">
        <v>25</v>
      </c>
      <c r="G36" s="240" t="s">
        <v>25</v>
      </c>
      <c r="H36" s="65" t="s">
        <v>25</v>
      </c>
      <c r="I36" s="401" t="s">
        <v>25</v>
      </c>
      <c r="J36" s="242"/>
      <c r="K36" s="453"/>
      <c r="L36" s="454">
        <f>J36+K36</f>
        <v>0</v>
      </c>
      <c r="M36" s="240" t="s">
        <v>25</v>
      </c>
      <c r="N36" s="66"/>
      <c r="O36" s="67" t="s">
        <v>25</v>
      </c>
      <c r="P36" s="455"/>
    </row>
    <row r="37" spans="1:16" s="20" customFormat="1" x14ac:dyDescent="0.25">
      <c r="A37" s="51">
        <v>21380</v>
      </c>
      <c r="B37" s="44" t="s">
        <v>34</v>
      </c>
      <c r="C37" s="222">
        <f t="shared" si="0"/>
        <v>0</v>
      </c>
      <c r="D37" s="223" t="s">
        <v>25</v>
      </c>
      <c r="E37" s="399" t="s">
        <v>25</v>
      </c>
      <c r="F37" s="400" t="s">
        <v>25</v>
      </c>
      <c r="G37" s="223" t="s">
        <v>25</v>
      </c>
      <c r="H37" s="47" t="s">
        <v>25</v>
      </c>
      <c r="I37" s="399" t="s">
        <v>25</v>
      </c>
      <c r="J37" s="227">
        <f>SUM(J38:J39)</f>
        <v>0</v>
      </c>
      <c r="K37" s="412">
        <f>SUM(K38:K39)</f>
        <v>0</v>
      </c>
      <c r="L37" s="375">
        <f>SUM(L38:L39)</f>
        <v>0</v>
      </c>
      <c r="M37" s="223" t="s">
        <v>25</v>
      </c>
      <c r="N37" s="50"/>
      <c r="O37" s="48" t="s">
        <v>25</v>
      </c>
      <c r="P37" s="112"/>
    </row>
    <row r="38" spans="1:16" x14ac:dyDescent="0.25">
      <c r="A38" s="32">
        <v>21381</v>
      </c>
      <c r="B38" s="52" t="s">
        <v>35</v>
      </c>
      <c r="C38" s="205">
        <f t="shared" si="0"/>
        <v>0</v>
      </c>
      <c r="D38" s="228" t="s">
        <v>25</v>
      </c>
      <c r="E38" s="448" t="s">
        <v>25</v>
      </c>
      <c r="F38" s="447" t="s">
        <v>25</v>
      </c>
      <c r="G38" s="228" t="s">
        <v>25</v>
      </c>
      <c r="H38" s="54" t="s">
        <v>25</v>
      </c>
      <c r="I38" s="448" t="s">
        <v>25</v>
      </c>
      <c r="J38" s="231"/>
      <c r="K38" s="414"/>
      <c r="L38" s="429">
        <f>J38+K38</f>
        <v>0</v>
      </c>
      <c r="M38" s="228" t="s">
        <v>25</v>
      </c>
      <c r="N38" s="55"/>
      <c r="O38" s="56" t="s">
        <v>25</v>
      </c>
      <c r="P38" s="449"/>
    </row>
    <row r="39" spans="1:16" ht="24" x14ac:dyDescent="0.25">
      <c r="A39" s="36">
        <v>21383</v>
      </c>
      <c r="B39" s="57" t="s">
        <v>36</v>
      </c>
      <c r="C39" s="210">
        <f t="shared" si="0"/>
        <v>0</v>
      </c>
      <c r="D39" s="234" t="s">
        <v>25</v>
      </c>
      <c r="E39" s="403" t="s">
        <v>25</v>
      </c>
      <c r="F39" s="404" t="s">
        <v>25</v>
      </c>
      <c r="G39" s="234" t="s">
        <v>25</v>
      </c>
      <c r="H39" s="59" t="s">
        <v>25</v>
      </c>
      <c r="I39" s="403" t="s">
        <v>25</v>
      </c>
      <c r="J39" s="237"/>
      <c r="K39" s="415"/>
      <c r="L39" s="434">
        <f>J39+K39</f>
        <v>0</v>
      </c>
      <c r="M39" s="234" t="s">
        <v>25</v>
      </c>
      <c r="N39" s="60"/>
      <c r="O39" s="61" t="s">
        <v>25</v>
      </c>
      <c r="P39" s="451"/>
    </row>
    <row r="40" spans="1:16" s="20" customFormat="1" ht="24" x14ac:dyDescent="0.25">
      <c r="A40" s="51">
        <v>21390</v>
      </c>
      <c r="B40" s="44" t="s">
        <v>37</v>
      </c>
      <c r="C40" s="222">
        <f t="shared" si="0"/>
        <v>1072</v>
      </c>
      <c r="D40" s="223" t="s">
        <v>25</v>
      </c>
      <c r="E40" s="399" t="s">
        <v>25</v>
      </c>
      <c r="F40" s="400" t="s">
        <v>25</v>
      </c>
      <c r="G40" s="223" t="s">
        <v>25</v>
      </c>
      <c r="H40" s="47" t="s">
        <v>25</v>
      </c>
      <c r="I40" s="399" t="s">
        <v>25</v>
      </c>
      <c r="J40" s="227">
        <f>SUM(J41:J44)</f>
        <v>1072</v>
      </c>
      <c r="K40" s="412">
        <f>SUM(K41:K44)</f>
        <v>0</v>
      </c>
      <c r="L40" s="375">
        <f>SUM(L41:L44)</f>
        <v>1072</v>
      </c>
      <c r="M40" s="223" t="s">
        <v>25</v>
      </c>
      <c r="N40" s="50"/>
      <c r="O40" s="48" t="s">
        <v>25</v>
      </c>
      <c r="P40" s="112"/>
    </row>
    <row r="41" spans="1:16" ht="24" x14ac:dyDescent="0.25">
      <c r="A41" s="32">
        <v>21391</v>
      </c>
      <c r="B41" s="52" t="s">
        <v>38</v>
      </c>
      <c r="C41" s="205">
        <f t="shared" si="0"/>
        <v>0</v>
      </c>
      <c r="D41" s="228" t="s">
        <v>25</v>
      </c>
      <c r="E41" s="448" t="s">
        <v>25</v>
      </c>
      <c r="F41" s="447" t="s">
        <v>25</v>
      </c>
      <c r="G41" s="228" t="s">
        <v>25</v>
      </c>
      <c r="H41" s="54" t="s">
        <v>25</v>
      </c>
      <c r="I41" s="448" t="s">
        <v>25</v>
      </c>
      <c r="J41" s="231"/>
      <c r="K41" s="414"/>
      <c r="L41" s="429">
        <f>J41+K41</f>
        <v>0</v>
      </c>
      <c r="M41" s="228" t="s">
        <v>25</v>
      </c>
      <c r="N41" s="55"/>
      <c r="O41" s="56" t="s">
        <v>25</v>
      </c>
      <c r="P41" s="449"/>
    </row>
    <row r="42" spans="1:16" x14ac:dyDescent="0.25">
      <c r="A42" s="36">
        <v>21393</v>
      </c>
      <c r="B42" s="57" t="s">
        <v>39</v>
      </c>
      <c r="C42" s="210">
        <f t="shared" si="0"/>
        <v>0</v>
      </c>
      <c r="D42" s="234" t="s">
        <v>25</v>
      </c>
      <c r="E42" s="403" t="s">
        <v>25</v>
      </c>
      <c r="F42" s="404" t="s">
        <v>25</v>
      </c>
      <c r="G42" s="234" t="s">
        <v>25</v>
      </c>
      <c r="H42" s="59" t="s">
        <v>25</v>
      </c>
      <c r="I42" s="403" t="s">
        <v>25</v>
      </c>
      <c r="J42" s="237"/>
      <c r="K42" s="415"/>
      <c r="L42" s="434">
        <f>J42+K42</f>
        <v>0</v>
      </c>
      <c r="M42" s="234" t="s">
        <v>25</v>
      </c>
      <c r="N42" s="60"/>
      <c r="O42" s="61" t="s">
        <v>25</v>
      </c>
      <c r="P42" s="451"/>
    </row>
    <row r="43" spans="1:16" x14ac:dyDescent="0.25">
      <c r="A43" s="36">
        <v>21395</v>
      </c>
      <c r="B43" s="57" t="s">
        <v>40</v>
      </c>
      <c r="C43" s="210">
        <f t="shared" si="0"/>
        <v>0</v>
      </c>
      <c r="D43" s="234" t="s">
        <v>25</v>
      </c>
      <c r="E43" s="403" t="s">
        <v>25</v>
      </c>
      <c r="F43" s="404" t="s">
        <v>25</v>
      </c>
      <c r="G43" s="234" t="s">
        <v>25</v>
      </c>
      <c r="H43" s="59" t="s">
        <v>25</v>
      </c>
      <c r="I43" s="403" t="s">
        <v>25</v>
      </c>
      <c r="J43" s="237"/>
      <c r="K43" s="415"/>
      <c r="L43" s="434">
        <f>J43+K43</f>
        <v>0</v>
      </c>
      <c r="M43" s="234" t="s">
        <v>25</v>
      </c>
      <c r="N43" s="60"/>
      <c r="O43" s="61" t="s">
        <v>25</v>
      </c>
      <c r="P43" s="451"/>
    </row>
    <row r="44" spans="1:16" ht="24" x14ac:dyDescent="0.25">
      <c r="A44" s="36">
        <v>21399</v>
      </c>
      <c r="B44" s="57" t="s">
        <v>41</v>
      </c>
      <c r="C44" s="210">
        <f t="shared" si="0"/>
        <v>1072</v>
      </c>
      <c r="D44" s="234" t="s">
        <v>25</v>
      </c>
      <c r="E44" s="403" t="s">
        <v>25</v>
      </c>
      <c r="F44" s="404" t="s">
        <v>25</v>
      </c>
      <c r="G44" s="234" t="s">
        <v>25</v>
      </c>
      <c r="H44" s="59" t="s">
        <v>25</v>
      </c>
      <c r="I44" s="403" t="s">
        <v>25</v>
      </c>
      <c r="J44" s="237">
        <f>2172-1100</f>
        <v>1072</v>
      </c>
      <c r="K44" s="415"/>
      <c r="L44" s="434">
        <f>J44+K44</f>
        <v>1072</v>
      </c>
      <c r="M44" s="234" t="s">
        <v>25</v>
      </c>
      <c r="N44" s="60"/>
      <c r="O44" s="61" t="s">
        <v>25</v>
      </c>
      <c r="P44" s="451"/>
    </row>
    <row r="45" spans="1:16" s="20" customFormat="1" ht="36.75" customHeight="1" x14ac:dyDescent="0.25">
      <c r="A45" s="51">
        <v>21420</v>
      </c>
      <c r="B45" s="44" t="s">
        <v>42</v>
      </c>
      <c r="C45" s="222">
        <f t="shared" si="0"/>
        <v>0</v>
      </c>
      <c r="D45" s="247"/>
      <c r="E45" s="582"/>
      <c r="F45" s="444">
        <f>D45+E45</f>
        <v>0</v>
      </c>
      <c r="G45" s="223" t="s">
        <v>25</v>
      </c>
      <c r="H45" s="47" t="s">
        <v>25</v>
      </c>
      <c r="I45" s="399" t="s">
        <v>25</v>
      </c>
      <c r="J45" s="223" t="s">
        <v>25</v>
      </c>
      <c r="K45" s="399" t="s">
        <v>25</v>
      </c>
      <c r="L45" s="400" t="s">
        <v>25</v>
      </c>
      <c r="M45" s="223" t="s">
        <v>25</v>
      </c>
      <c r="N45" s="47"/>
      <c r="O45" s="48" t="s">
        <v>25</v>
      </c>
      <c r="P45" s="48"/>
    </row>
    <row r="46" spans="1:16" s="20" customFormat="1" ht="24" x14ac:dyDescent="0.25">
      <c r="A46" s="69">
        <v>21490</v>
      </c>
      <c r="B46" s="70" t="s">
        <v>43</v>
      </c>
      <c r="C46" s="222">
        <f t="shared" si="0"/>
        <v>0</v>
      </c>
      <c r="D46" s="248">
        <f t="shared" ref="D46:L46" si="2">D47</f>
        <v>0</v>
      </c>
      <c r="E46" s="459">
        <f t="shared" si="2"/>
        <v>0</v>
      </c>
      <c r="F46" s="458">
        <f t="shared" si="2"/>
        <v>0</v>
      </c>
      <c r="G46" s="248">
        <f t="shared" si="2"/>
        <v>0</v>
      </c>
      <c r="H46" s="71">
        <f t="shared" si="2"/>
        <v>0</v>
      </c>
      <c r="I46" s="459">
        <f t="shared" si="2"/>
        <v>0</v>
      </c>
      <c r="J46" s="248">
        <f t="shared" si="2"/>
        <v>0</v>
      </c>
      <c r="K46" s="460">
        <f t="shared" si="2"/>
        <v>0</v>
      </c>
      <c r="L46" s="377">
        <f t="shared" si="2"/>
        <v>0</v>
      </c>
      <c r="M46" s="223" t="s">
        <v>25</v>
      </c>
      <c r="N46" s="75"/>
      <c r="O46" s="48" t="s">
        <v>25</v>
      </c>
      <c r="P46" s="258"/>
    </row>
    <row r="47" spans="1:16" s="20" customFormat="1" ht="24" x14ac:dyDescent="0.25">
      <c r="A47" s="36">
        <v>21499</v>
      </c>
      <c r="B47" s="57" t="s">
        <v>44</v>
      </c>
      <c r="C47" s="581">
        <f t="shared" si="0"/>
        <v>0</v>
      </c>
      <c r="D47" s="465"/>
      <c r="E47" s="464"/>
      <c r="F47" s="454">
        <f>D47+E47</f>
        <v>0</v>
      </c>
      <c r="G47" s="462"/>
      <c r="H47" s="463"/>
      <c r="I47" s="464">
        <f>G47+H47</f>
        <v>0</v>
      </c>
      <c r="J47" s="465"/>
      <c r="K47" s="466"/>
      <c r="L47" s="454">
        <f>J47+K47</f>
        <v>0</v>
      </c>
      <c r="M47" s="240" t="s">
        <v>25</v>
      </c>
      <c r="N47" s="463"/>
      <c r="O47" s="67" t="s">
        <v>25</v>
      </c>
      <c r="P47" s="467"/>
    </row>
    <row r="48" spans="1:16" ht="24" x14ac:dyDescent="0.25">
      <c r="A48" s="73">
        <v>23000</v>
      </c>
      <c r="B48" s="74" t="s">
        <v>45</v>
      </c>
      <c r="C48" s="222">
        <f t="shared" si="0"/>
        <v>0</v>
      </c>
      <c r="D48" s="223" t="s">
        <v>25</v>
      </c>
      <c r="E48" s="399" t="s">
        <v>25</v>
      </c>
      <c r="F48" s="400" t="s">
        <v>25</v>
      </c>
      <c r="G48" s="223" t="s">
        <v>25</v>
      </c>
      <c r="H48" s="47" t="s">
        <v>25</v>
      </c>
      <c r="I48" s="399" t="s">
        <v>25</v>
      </c>
      <c r="J48" s="223" t="s">
        <v>25</v>
      </c>
      <c r="K48" s="399" t="s">
        <v>25</v>
      </c>
      <c r="L48" s="400" t="s">
        <v>25</v>
      </c>
      <c r="M48" s="468">
        <f>SUM(M49:M50)</f>
        <v>0</v>
      </c>
      <c r="N48" s="75">
        <f>SUM(N49:N50)</f>
        <v>0</v>
      </c>
      <c r="O48" s="258">
        <f>SUM(O49:O50)</f>
        <v>0</v>
      </c>
      <c r="P48" s="48"/>
    </row>
    <row r="49" spans="1:16" ht="24" x14ac:dyDescent="0.25">
      <c r="A49" s="77">
        <v>23410</v>
      </c>
      <c r="B49" s="78" t="s">
        <v>46</v>
      </c>
      <c r="C49" s="266">
        <f t="shared" si="0"/>
        <v>0</v>
      </c>
      <c r="D49" s="259" t="s">
        <v>25</v>
      </c>
      <c r="E49" s="471" t="s">
        <v>25</v>
      </c>
      <c r="F49" s="470" t="s">
        <v>25</v>
      </c>
      <c r="G49" s="259" t="s">
        <v>25</v>
      </c>
      <c r="H49" s="79" t="s">
        <v>25</v>
      </c>
      <c r="I49" s="471" t="s">
        <v>25</v>
      </c>
      <c r="J49" s="259" t="s">
        <v>25</v>
      </c>
      <c r="K49" s="471" t="s">
        <v>25</v>
      </c>
      <c r="L49" s="470" t="s">
        <v>25</v>
      </c>
      <c r="M49" s="363"/>
      <c r="N49" s="79"/>
      <c r="O49" s="266">
        <f>N49+M49</f>
        <v>0</v>
      </c>
      <c r="P49" s="262"/>
    </row>
    <row r="50" spans="1:16" ht="24" x14ac:dyDescent="0.25">
      <c r="A50" s="77">
        <v>23510</v>
      </c>
      <c r="B50" s="78" t="s">
        <v>47</v>
      </c>
      <c r="C50" s="266">
        <f t="shared" si="0"/>
        <v>0</v>
      </c>
      <c r="D50" s="259" t="s">
        <v>25</v>
      </c>
      <c r="E50" s="471" t="s">
        <v>25</v>
      </c>
      <c r="F50" s="470" t="s">
        <v>25</v>
      </c>
      <c r="G50" s="259" t="s">
        <v>25</v>
      </c>
      <c r="H50" s="79" t="s">
        <v>25</v>
      </c>
      <c r="I50" s="471" t="s">
        <v>25</v>
      </c>
      <c r="J50" s="259" t="s">
        <v>25</v>
      </c>
      <c r="K50" s="471" t="s">
        <v>25</v>
      </c>
      <c r="L50" s="470" t="s">
        <v>25</v>
      </c>
      <c r="M50" s="363"/>
      <c r="N50" s="79"/>
      <c r="O50" s="266">
        <f>N50+M50</f>
        <v>0</v>
      </c>
      <c r="P50" s="262"/>
    </row>
    <row r="51" spans="1:16" x14ac:dyDescent="0.25">
      <c r="A51" s="81"/>
      <c r="B51" s="78"/>
      <c r="C51" s="266"/>
      <c r="D51" s="259"/>
      <c r="E51" s="471"/>
      <c r="F51" s="470"/>
      <c r="G51" s="259"/>
      <c r="H51" s="79"/>
      <c r="I51" s="471"/>
      <c r="J51" s="472"/>
      <c r="K51" s="473"/>
      <c r="L51" s="379"/>
      <c r="M51" s="472"/>
      <c r="N51" s="474"/>
      <c r="O51" s="266"/>
      <c r="P51" s="160"/>
    </row>
    <row r="52" spans="1:16" s="20" customFormat="1" x14ac:dyDescent="0.25">
      <c r="A52" s="83"/>
      <c r="B52" s="84" t="s">
        <v>48</v>
      </c>
      <c r="C52" s="583"/>
      <c r="D52" s="276"/>
      <c r="E52" s="410"/>
      <c r="F52" s="384"/>
      <c r="G52" s="276"/>
      <c r="H52" s="97"/>
      <c r="I52" s="410"/>
      <c r="J52" s="276"/>
      <c r="K52" s="410"/>
      <c r="L52" s="384"/>
      <c r="M52" s="584"/>
      <c r="N52" s="585"/>
      <c r="O52" s="586"/>
      <c r="P52" s="161"/>
    </row>
    <row r="53" spans="1:16" s="20" customFormat="1" ht="12.75" thickBot="1" x14ac:dyDescent="0.3">
      <c r="A53" s="86"/>
      <c r="B53" s="21" t="s">
        <v>49</v>
      </c>
      <c r="C53" s="197">
        <f t="shared" ref="C53:C116" si="3">SUM(F53,I53,L53,O53)</f>
        <v>298317</v>
      </c>
      <c r="D53" s="269">
        <f t="shared" ref="D53:O53" si="4">SUM(D54,D284)</f>
        <v>19728</v>
      </c>
      <c r="E53" s="408">
        <f t="shared" si="4"/>
        <v>0</v>
      </c>
      <c r="F53" s="382">
        <f t="shared" si="4"/>
        <v>19728</v>
      </c>
      <c r="G53" s="269">
        <f t="shared" si="4"/>
        <v>277347</v>
      </c>
      <c r="H53" s="88">
        <f t="shared" si="4"/>
        <v>0</v>
      </c>
      <c r="I53" s="408">
        <f t="shared" si="4"/>
        <v>277347</v>
      </c>
      <c r="J53" s="269">
        <f t="shared" si="4"/>
        <v>1242</v>
      </c>
      <c r="K53" s="408">
        <f t="shared" si="4"/>
        <v>0</v>
      </c>
      <c r="L53" s="382">
        <f t="shared" si="4"/>
        <v>1242</v>
      </c>
      <c r="M53" s="269">
        <f t="shared" si="4"/>
        <v>0</v>
      </c>
      <c r="N53" s="88">
        <f t="shared" si="4"/>
        <v>0</v>
      </c>
      <c r="O53" s="270">
        <f t="shared" si="4"/>
        <v>0</v>
      </c>
      <c r="P53" s="89"/>
    </row>
    <row r="54" spans="1:16" s="20" customFormat="1" ht="36.75" thickTop="1" x14ac:dyDescent="0.25">
      <c r="A54" s="90"/>
      <c r="B54" s="91" t="s">
        <v>50</v>
      </c>
      <c r="C54" s="587">
        <f t="shared" si="3"/>
        <v>298317</v>
      </c>
      <c r="D54" s="272">
        <f t="shared" ref="D54:O54" si="5">SUM(D55,D197)</f>
        <v>19728</v>
      </c>
      <c r="E54" s="409">
        <f t="shared" si="5"/>
        <v>0</v>
      </c>
      <c r="F54" s="383">
        <f t="shared" si="5"/>
        <v>19728</v>
      </c>
      <c r="G54" s="272">
        <f t="shared" si="5"/>
        <v>277347</v>
      </c>
      <c r="H54" s="93">
        <f t="shared" si="5"/>
        <v>0</v>
      </c>
      <c r="I54" s="409">
        <f t="shared" si="5"/>
        <v>277347</v>
      </c>
      <c r="J54" s="272">
        <f t="shared" si="5"/>
        <v>1242</v>
      </c>
      <c r="K54" s="409">
        <f t="shared" si="5"/>
        <v>0</v>
      </c>
      <c r="L54" s="383">
        <f t="shared" si="5"/>
        <v>1242</v>
      </c>
      <c r="M54" s="272">
        <f t="shared" si="5"/>
        <v>0</v>
      </c>
      <c r="N54" s="93">
        <f t="shared" si="5"/>
        <v>0</v>
      </c>
      <c r="O54" s="273">
        <f t="shared" si="5"/>
        <v>0</v>
      </c>
      <c r="P54" s="94"/>
    </row>
    <row r="55" spans="1:16" s="20" customFormat="1" ht="24" x14ac:dyDescent="0.25">
      <c r="A55" s="95"/>
      <c r="B55" s="16" t="s">
        <v>51</v>
      </c>
      <c r="C55" s="583">
        <f t="shared" si="3"/>
        <v>298317</v>
      </c>
      <c r="D55" s="276">
        <f t="shared" ref="D55:O55" si="6">SUM(D56,D78,D176,D190)</f>
        <v>19728</v>
      </c>
      <c r="E55" s="410">
        <f t="shared" si="6"/>
        <v>0</v>
      </c>
      <c r="F55" s="384">
        <f t="shared" si="6"/>
        <v>19728</v>
      </c>
      <c r="G55" s="276">
        <f t="shared" si="6"/>
        <v>277347</v>
      </c>
      <c r="H55" s="97">
        <f t="shared" si="6"/>
        <v>0</v>
      </c>
      <c r="I55" s="410">
        <f t="shared" si="6"/>
        <v>277347</v>
      </c>
      <c r="J55" s="276">
        <f t="shared" si="6"/>
        <v>1242</v>
      </c>
      <c r="K55" s="410">
        <f t="shared" si="6"/>
        <v>0</v>
      </c>
      <c r="L55" s="384">
        <f t="shared" si="6"/>
        <v>1242</v>
      </c>
      <c r="M55" s="276">
        <f t="shared" si="6"/>
        <v>0</v>
      </c>
      <c r="N55" s="97">
        <f t="shared" si="6"/>
        <v>0</v>
      </c>
      <c r="O55" s="277">
        <f t="shared" si="6"/>
        <v>0</v>
      </c>
      <c r="P55" s="98"/>
    </row>
    <row r="56" spans="1:16" s="20" customFormat="1" x14ac:dyDescent="0.25">
      <c r="A56" s="99">
        <v>1000</v>
      </c>
      <c r="B56" s="99" t="s">
        <v>52</v>
      </c>
      <c r="C56" s="588">
        <f t="shared" si="3"/>
        <v>256978</v>
      </c>
      <c r="D56" s="478">
        <f t="shared" ref="D56:O56" si="7">SUM(D57,D70)</f>
        <v>19728</v>
      </c>
      <c r="E56" s="480">
        <f t="shared" si="7"/>
        <v>0</v>
      </c>
      <c r="F56" s="476">
        <f t="shared" si="7"/>
        <v>19728</v>
      </c>
      <c r="G56" s="478">
        <f t="shared" si="7"/>
        <v>237250</v>
      </c>
      <c r="H56" s="479">
        <f t="shared" si="7"/>
        <v>0</v>
      </c>
      <c r="I56" s="480">
        <f t="shared" si="7"/>
        <v>237250</v>
      </c>
      <c r="J56" s="478">
        <f t="shared" si="7"/>
        <v>0</v>
      </c>
      <c r="K56" s="480">
        <f t="shared" si="7"/>
        <v>0</v>
      </c>
      <c r="L56" s="476">
        <f t="shared" si="7"/>
        <v>0</v>
      </c>
      <c r="M56" s="280">
        <f t="shared" si="7"/>
        <v>0</v>
      </c>
      <c r="N56" s="101">
        <f t="shared" si="7"/>
        <v>0</v>
      </c>
      <c r="O56" s="281">
        <f t="shared" si="7"/>
        <v>0</v>
      </c>
      <c r="P56" s="102"/>
    </row>
    <row r="57" spans="1:16" x14ac:dyDescent="0.25">
      <c r="A57" s="44">
        <v>1100</v>
      </c>
      <c r="B57" s="103" t="s">
        <v>53</v>
      </c>
      <c r="C57" s="222">
        <f t="shared" si="3"/>
        <v>197022</v>
      </c>
      <c r="D57" s="227">
        <f t="shared" ref="D57:O57" si="8">SUM(D58,D61,D69)</f>
        <v>5557</v>
      </c>
      <c r="E57" s="412">
        <f t="shared" si="8"/>
        <v>0</v>
      </c>
      <c r="F57" s="375">
        <f t="shared" si="8"/>
        <v>5557</v>
      </c>
      <c r="G57" s="227">
        <f t="shared" si="8"/>
        <v>191465</v>
      </c>
      <c r="H57" s="50">
        <f t="shared" si="8"/>
        <v>0</v>
      </c>
      <c r="I57" s="412">
        <f t="shared" si="8"/>
        <v>191465</v>
      </c>
      <c r="J57" s="227">
        <f t="shared" si="8"/>
        <v>0</v>
      </c>
      <c r="K57" s="412">
        <f t="shared" si="8"/>
        <v>0</v>
      </c>
      <c r="L57" s="375">
        <f t="shared" si="8"/>
        <v>0</v>
      </c>
      <c r="M57" s="304">
        <f t="shared" si="8"/>
        <v>0</v>
      </c>
      <c r="N57" s="50">
        <f t="shared" si="8"/>
        <v>0</v>
      </c>
      <c r="O57" s="283">
        <f t="shared" si="8"/>
        <v>0</v>
      </c>
      <c r="P57" s="112"/>
    </row>
    <row r="58" spans="1:16" x14ac:dyDescent="0.25">
      <c r="A58" s="105">
        <v>1110</v>
      </c>
      <c r="B58" s="78" t="s">
        <v>54</v>
      </c>
      <c r="C58" s="266">
        <f t="shared" si="3"/>
        <v>165476</v>
      </c>
      <c r="D58" s="127">
        <f t="shared" ref="D58:O58" si="9">SUM(D59:D60)</f>
        <v>0</v>
      </c>
      <c r="E58" s="413">
        <f t="shared" si="9"/>
        <v>0</v>
      </c>
      <c r="F58" s="380">
        <f t="shared" si="9"/>
        <v>0</v>
      </c>
      <c r="G58" s="127">
        <f t="shared" si="9"/>
        <v>165476</v>
      </c>
      <c r="H58" s="106">
        <f t="shared" si="9"/>
        <v>0</v>
      </c>
      <c r="I58" s="413">
        <f t="shared" si="9"/>
        <v>165476</v>
      </c>
      <c r="J58" s="127">
        <f t="shared" si="9"/>
        <v>0</v>
      </c>
      <c r="K58" s="413">
        <f t="shared" si="9"/>
        <v>0</v>
      </c>
      <c r="L58" s="380">
        <f t="shared" si="9"/>
        <v>0</v>
      </c>
      <c r="M58" s="127">
        <f t="shared" si="9"/>
        <v>0</v>
      </c>
      <c r="N58" s="106">
        <f t="shared" si="9"/>
        <v>0</v>
      </c>
      <c r="O58" s="286">
        <f t="shared" si="9"/>
        <v>0</v>
      </c>
      <c r="P58" s="107"/>
    </row>
    <row r="59" spans="1:16" x14ac:dyDescent="0.25">
      <c r="A59" s="32">
        <v>1111</v>
      </c>
      <c r="B59" s="52" t="s">
        <v>55</v>
      </c>
      <c r="C59" s="205">
        <f t="shared" si="3"/>
        <v>0</v>
      </c>
      <c r="D59" s="231"/>
      <c r="E59" s="414"/>
      <c r="F59" s="484">
        <f>D59+E59</f>
        <v>0</v>
      </c>
      <c r="G59" s="231"/>
      <c r="H59" s="55"/>
      <c r="I59" s="414">
        <f>G59+H59</f>
        <v>0</v>
      </c>
      <c r="J59" s="231"/>
      <c r="K59" s="414"/>
      <c r="L59" s="484">
        <f>J59+K59</f>
        <v>0</v>
      </c>
      <c r="M59" s="231"/>
      <c r="N59" s="55"/>
      <c r="O59" s="485">
        <f>N59+M59</f>
        <v>0</v>
      </c>
      <c r="P59" s="449"/>
    </row>
    <row r="60" spans="1:16" ht="24" customHeight="1" x14ac:dyDescent="0.25">
      <c r="A60" s="36">
        <v>1119</v>
      </c>
      <c r="B60" s="57" t="s">
        <v>56</v>
      </c>
      <c r="C60" s="210">
        <f t="shared" si="3"/>
        <v>165476</v>
      </c>
      <c r="D60" s="237"/>
      <c r="E60" s="415"/>
      <c r="F60" s="487">
        <f>D60+E60</f>
        <v>0</v>
      </c>
      <c r="G60" s="237">
        <f>65232+850+99894-500</f>
        <v>165476</v>
      </c>
      <c r="H60" s="60"/>
      <c r="I60" s="415">
        <f>G60+H60</f>
        <v>165476</v>
      </c>
      <c r="J60" s="237"/>
      <c r="K60" s="415"/>
      <c r="L60" s="487">
        <f>J60+K60</f>
        <v>0</v>
      </c>
      <c r="M60" s="237"/>
      <c r="N60" s="60"/>
      <c r="O60" s="488">
        <f>N60+M60</f>
        <v>0</v>
      </c>
      <c r="P60" s="451"/>
    </row>
    <row r="61" spans="1:16" ht="23.25" customHeight="1" x14ac:dyDescent="0.25">
      <c r="A61" s="108">
        <v>1140</v>
      </c>
      <c r="B61" s="57" t="s">
        <v>57</v>
      </c>
      <c r="C61" s="210">
        <f t="shared" si="3"/>
        <v>31546</v>
      </c>
      <c r="D61" s="288">
        <f t="shared" ref="D61:O61" si="10">SUM(D62:D68)</f>
        <v>5557</v>
      </c>
      <c r="E61" s="137">
        <f t="shared" si="10"/>
        <v>0</v>
      </c>
      <c r="F61" s="311">
        <f t="shared" si="10"/>
        <v>5557</v>
      </c>
      <c r="G61" s="288">
        <f t="shared" si="10"/>
        <v>25989</v>
      </c>
      <c r="H61" s="109">
        <f t="shared" si="10"/>
        <v>0</v>
      </c>
      <c r="I61" s="137">
        <f t="shared" si="10"/>
        <v>25989</v>
      </c>
      <c r="J61" s="288">
        <f t="shared" si="10"/>
        <v>0</v>
      </c>
      <c r="K61" s="137">
        <f t="shared" si="10"/>
        <v>0</v>
      </c>
      <c r="L61" s="311">
        <f t="shared" si="10"/>
        <v>0</v>
      </c>
      <c r="M61" s="288">
        <f t="shared" si="10"/>
        <v>0</v>
      </c>
      <c r="N61" s="109">
        <f t="shared" si="10"/>
        <v>0</v>
      </c>
      <c r="O61" s="145">
        <f t="shared" si="10"/>
        <v>0</v>
      </c>
      <c r="P61" s="110"/>
    </row>
    <row r="62" spans="1:16" x14ac:dyDescent="0.25">
      <c r="A62" s="36">
        <v>1141</v>
      </c>
      <c r="B62" s="57" t="s">
        <v>58</v>
      </c>
      <c r="C62" s="210">
        <f t="shared" si="3"/>
        <v>2482</v>
      </c>
      <c r="D62" s="237"/>
      <c r="E62" s="415"/>
      <c r="F62" s="487">
        <f t="shared" ref="F62:F69" si="11">D62+E62</f>
        <v>0</v>
      </c>
      <c r="G62" s="237">
        <v>2482</v>
      </c>
      <c r="H62" s="60"/>
      <c r="I62" s="415">
        <f t="shared" ref="I62:I69" si="12">G62+H62</f>
        <v>2482</v>
      </c>
      <c r="J62" s="237"/>
      <c r="K62" s="415"/>
      <c r="L62" s="487">
        <f t="shared" ref="L62:L69" si="13">J62+K62</f>
        <v>0</v>
      </c>
      <c r="M62" s="237"/>
      <c r="N62" s="60"/>
      <c r="O62" s="488">
        <f t="shared" ref="O62:O69" si="14">N62+M62</f>
        <v>0</v>
      </c>
      <c r="P62" s="451"/>
    </row>
    <row r="63" spans="1:16" ht="24.75" customHeight="1" x14ac:dyDescent="0.25">
      <c r="A63" s="36">
        <v>1142</v>
      </c>
      <c r="B63" s="57" t="s">
        <v>59</v>
      </c>
      <c r="C63" s="210">
        <f t="shared" si="3"/>
        <v>1020</v>
      </c>
      <c r="D63" s="237"/>
      <c r="E63" s="415"/>
      <c r="F63" s="487">
        <f t="shared" si="11"/>
        <v>0</v>
      </c>
      <c r="G63" s="237">
        <v>1020</v>
      </c>
      <c r="H63" s="60"/>
      <c r="I63" s="415">
        <f t="shared" si="12"/>
        <v>1020</v>
      </c>
      <c r="J63" s="237"/>
      <c r="K63" s="415"/>
      <c r="L63" s="487">
        <f t="shared" si="13"/>
        <v>0</v>
      </c>
      <c r="M63" s="237"/>
      <c r="N63" s="60"/>
      <c r="O63" s="488">
        <f t="shared" si="14"/>
        <v>0</v>
      </c>
      <c r="P63" s="451"/>
    </row>
    <row r="64" spans="1:16" ht="24" x14ac:dyDescent="0.25">
      <c r="A64" s="36">
        <v>1145</v>
      </c>
      <c r="B64" s="57" t="s">
        <v>60</v>
      </c>
      <c r="C64" s="210">
        <f t="shared" si="3"/>
        <v>15600</v>
      </c>
      <c r="D64" s="237"/>
      <c r="E64" s="415"/>
      <c r="F64" s="487">
        <f t="shared" si="11"/>
        <v>0</v>
      </c>
      <c r="G64" s="237">
        <v>15600</v>
      </c>
      <c r="H64" s="60"/>
      <c r="I64" s="415">
        <f t="shared" si="12"/>
        <v>15600</v>
      </c>
      <c r="J64" s="237"/>
      <c r="K64" s="415"/>
      <c r="L64" s="487">
        <f t="shared" si="13"/>
        <v>0</v>
      </c>
      <c r="M64" s="237"/>
      <c r="N64" s="60"/>
      <c r="O64" s="488">
        <f t="shared" si="14"/>
        <v>0</v>
      </c>
      <c r="P64" s="451"/>
    </row>
    <row r="65" spans="1:16" ht="27.75" customHeight="1" x14ac:dyDescent="0.25">
      <c r="A65" s="36">
        <v>1146</v>
      </c>
      <c r="B65" s="57" t="s">
        <v>61</v>
      </c>
      <c r="C65" s="210">
        <f t="shared" si="3"/>
        <v>0</v>
      </c>
      <c r="D65" s="237"/>
      <c r="E65" s="415"/>
      <c r="F65" s="487">
        <f t="shared" si="11"/>
        <v>0</v>
      </c>
      <c r="G65" s="237"/>
      <c r="H65" s="60"/>
      <c r="I65" s="415">
        <f t="shared" si="12"/>
        <v>0</v>
      </c>
      <c r="J65" s="237"/>
      <c r="K65" s="415"/>
      <c r="L65" s="487">
        <f t="shared" si="13"/>
        <v>0</v>
      </c>
      <c r="M65" s="237"/>
      <c r="N65" s="60"/>
      <c r="O65" s="488">
        <f t="shared" si="14"/>
        <v>0</v>
      </c>
      <c r="P65" s="451"/>
    </row>
    <row r="66" spans="1:16" x14ac:dyDescent="0.25">
      <c r="A66" s="36">
        <v>1147</v>
      </c>
      <c r="B66" s="57" t="s">
        <v>62</v>
      </c>
      <c r="C66" s="210">
        <f t="shared" si="3"/>
        <v>4441</v>
      </c>
      <c r="D66" s="237"/>
      <c r="E66" s="415"/>
      <c r="F66" s="487">
        <f t="shared" si="11"/>
        <v>0</v>
      </c>
      <c r="G66" s="237">
        <f>1081+3360</f>
        <v>4441</v>
      </c>
      <c r="H66" s="60"/>
      <c r="I66" s="415">
        <f t="shared" si="12"/>
        <v>4441</v>
      </c>
      <c r="J66" s="237"/>
      <c r="K66" s="415"/>
      <c r="L66" s="487">
        <f t="shared" si="13"/>
        <v>0</v>
      </c>
      <c r="M66" s="237"/>
      <c r="N66" s="60"/>
      <c r="O66" s="488">
        <f t="shared" si="14"/>
        <v>0</v>
      </c>
      <c r="P66" s="451"/>
    </row>
    <row r="67" spans="1:16" x14ac:dyDescent="0.25">
      <c r="A67" s="36">
        <v>1148</v>
      </c>
      <c r="B67" s="57" t="s">
        <v>63</v>
      </c>
      <c r="C67" s="210">
        <f t="shared" si="3"/>
        <v>5557</v>
      </c>
      <c r="D67" s="237">
        <v>5557</v>
      </c>
      <c r="E67" s="415"/>
      <c r="F67" s="487">
        <f t="shared" si="11"/>
        <v>5557</v>
      </c>
      <c r="G67" s="237"/>
      <c r="H67" s="60"/>
      <c r="I67" s="415">
        <f t="shared" si="12"/>
        <v>0</v>
      </c>
      <c r="J67" s="237"/>
      <c r="K67" s="415"/>
      <c r="L67" s="487">
        <f t="shared" si="13"/>
        <v>0</v>
      </c>
      <c r="M67" s="237"/>
      <c r="N67" s="60"/>
      <c r="O67" s="488">
        <f t="shared" si="14"/>
        <v>0</v>
      </c>
      <c r="P67" s="451"/>
    </row>
    <row r="68" spans="1:16" ht="36" x14ac:dyDescent="0.25">
      <c r="A68" s="36">
        <v>1149</v>
      </c>
      <c r="B68" s="57" t="s">
        <v>64</v>
      </c>
      <c r="C68" s="210">
        <f t="shared" si="3"/>
        <v>2446</v>
      </c>
      <c r="D68" s="237"/>
      <c r="E68" s="415"/>
      <c r="F68" s="487">
        <f t="shared" si="11"/>
        <v>0</v>
      </c>
      <c r="G68" s="237">
        <v>2446</v>
      </c>
      <c r="H68" s="60"/>
      <c r="I68" s="415">
        <f t="shared" si="12"/>
        <v>2446</v>
      </c>
      <c r="J68" s="237"/>
      <c r="K68" s="415"/>
      <c r="L68" s="487">
        <f t="shared" si="13"/>
        <v>0</v>
      </c>
      <c r="M68" s="237"/>
      <c r="N68" s="60"/>
      <c r="O68" s="488">
        <f t="shared" si="14"/>
        <v>0</v>
      </c>
      <c r="P68" s="451"/>
    </row>
    <row r="69" spans="1:16" ht="36" x14ac:dyDescent="0.25">
      <c r="A69" s="105">
        <v>1150</v>
      </c>
      <c r="B69" s="78" t="s">
        <v>65</v>
      </c>
      <c r="C69" s="266">
        <f t="shared" si="3"/>
        <v>0</v>
      </c>
      <c r="D69" s="289"/>
      <c r="E69" s="416"/>
      <c r="F69" s="490">
        <f t="shared" si="11"/>
        <v>0</v>
      </c>
      <c r="G69" s="289"/>
      <c r="H69" s="111"/>
      <c r="I69" s="416">
        <f t="shared" si="12"/>
        <v>0</v>
      </c>
      <c r="J69" s="289"/>
      <c r="K69" s="416"/>
      <c r="L69" s="490">
        <f t="shared" si="13"/>
        <v>0</v>
      </c>
      <c r="M69" s="289"/>
      <c r="N69" s="111"/>
      <c r="O69" s="491">
        <f t="shared" si="14"/>
        <v>0</v>
      </c>
      <c r="P69" s="492"/>
    </row>
    <row r="70" spans="1:16" ht="36" x14ac:dyDescent="0.25">
      <c r="A70" s="44">
        <v>1200</v>
      </c>
      <c r="B70" s="103" t="s">
        <v>66</v>
      </c>
      <c r="C70" s="222">
        <f t="shared" si="3"/>
        <v>59956</v>
      </c>
      <c r="D70" s="227">
        <f t="shared" ref="D70:O70" si="15">SUM(D71:D72)</f>
        <v>14171</v>
      </c>
      <c r="E70" s="412">
        <f t="shared" si="15"/>
        <v>0</v>
      </c>
      <c r="F70" s="375">
        <f t="shared" si="15"/>
        <v>14171</v>
      </c>
      <c r="G70" s="227">
        <f t="shared" si="15"/>
        <v>45785</v>
      </c>
      <c r="H70" s="50">
        <f t="shared" si="15"/>
        <v>0</v>
      </c>
      <c r="I70" s="412">
        <f t="shared" si="15"/>
        <v>45785</v>
      </c>
      <c r="J70" s="227">
        <f t="shared" si="15"/>
        <v>0</v>
      </c>
      <c r="K70" s="412">
        <f t="shared" si="15"/>
        <v>0</v>
      </c>
      <c r="L70" s="375">
        <f t="shared" si="15"/>
        <v>0</v>
      </c>
      <c r="M70" s="227">
        <f t="shared" si="15"/>
        <v>0</v>
      </c>
      <c r="N70" s="50">
        <f t="shared" si="15"/>
        <v>0</v>
      </c>
      <c r="O70" s="283">
        <f t="shared" si="15"/>
        <v>0</v>
      </c>
      <c r="P70" s="112"/>
    </row>
    <row r="71" spans="1:16" ht="24" x14ac:dyDescent="0.25">
      <c r="A71" s="164">
        <v>1210</v>
      </c>
      <c r="B71" s="52" t="s">
        <v>67</v>
      </c>
      <c r="C71" s="205">
        <f t="shared" si="3"/>
        <v>48146</v>
      </c>
      <c r="D71" s="231">
        <v>2861</v>
      </c>
      <c r="E71" s="414"/>
      <c r="F71" s="484">
        <f>D71+E71</f>
        <v>2861</v>
      </c>
      <c r="G71" s="231">
        <f>16670+28038+577</f>
        <v>45285</v>
      </c>
      <c r="H71" s="55"/>
      <c r="I71" s="414">
        <f>G71+H71</f>
        <v>45285</v>
      </c>
      <c r="J71" s="231"/>
      <c r="K71" s="414"/>
      <c r="L71" s="484">
        <f>J71+K71</f>
        <v>0</v>
      </c>
      <c r="M71" s="231"/>
      <c r="N71" s="55"/>
      <c r="O71" s="485">
        <f>N71+M71</f>
        <v>0</v>
      </c>
      <c r="P71" s="449"/>
    </row>
    <row r="72" spans="1:16" ht="24" x14ac:dyDescent="0.25">
      <c r="A72" s="108">
        <v>1220</v>
      </c>
      <c r="B72" s="57" t="s">
        <v>68</v>
      </c>
      <c r="C72" s="210">
        <f t="shared" si="3"/>
        <v>11810</v>
      </c>
      <c r="D72" s="288">
        <f t="shared" ref="D72:O72" si="16">SUM(D73:D77)</f>
        <v>11310</v>
      </c>
      <c r="E72" s="137">
        <f t="shared" si="16"/>
        <v>0</v>
      </c>
      <c r="F72" s="311">
        <f t="shared" si="16"/>
        <v>11310</v>
      </c>
      <c r="G72" s="288">
        <f t="shared" si="16"/>
        <v>500</v>
      </c>
      <c r="H72" s="109">
        <f t="shared" si="16"/>
        <v>0</v>
      </c>
      <c r="I72" s="137">
        <f t="shared" si="16"/>
        <v>500</v>
      </c>
      <c r="J72" s="288">
        <f t="shared" si="16"/>
        <v>0</v>
      </c>
      <c r="K72" s="137">
        <f t="shared" si="16"/>
        <v>0</v>
      </c>
      <c r="L72" s="311">
        <f t="shared" si="16"/>
        <v>0</v>
      </c>
      <c r="M72" s="288">
        <f t="shared" si="16"/>
        <v>0</v>
      </c>
      <c r="N72" s="109">
        <f t="shared" si="16"/>
        <v>0</v>
      </c>
      <c r="O72" s="145">
        <f t="shared" si="16"/>
        <v>0</v>
      </c>
      <c r="P72" s="110"/>
    </row>
    <row r="73" spans="1:16" ht="60" x14ac:dyDescent="0.25">
      <c r="A73" s="36">
        <v>1221</v>
      </c>
      <c r="B73" s="57" t="s">
        <v>69</v>
      </c>
      <c r="C73" s="210">
        <f t="shared" si="3"/>
        <v>7069</v>
      </c>
      <c r="D73" s="237">
        <f>6412+157</f>
        <v>6569</v>
      </c>
      <c r="E73" s="415"/>
      <c r="F73" s="487">
        <f>D73+E73</f>
        <v>6569</v>
      </c>
      <c r="G73" s="237">
        <v>500</v>
      </c>
      <c r="H73" s="60"/>
      <c r="I73" s="415">
        <f>G73+H73</f>
        <v>500</v>
      </c>
      <c r="J73" s="237"/>
      <c r="K73" s="415"/>
      <c r="L73" s="487">
        <f>J73+K73</f>
        <v>0</v>
      </c>
      <c r="M73" s="237"/>
      <c r="N73" s="60"/>
      <c r="O73" s="488">
        <f>N73+M73</f>
        <v>0</v>
      </c>
      <c r="P73" s="451"/>
    </row>
    <row r="74" spans="1:16" x14ac:dyDescent="0.25">
      <c r="A74" s="36">
        <v>1223</v>
      </c>
      <c r="B74" s="57" t="s">
        <v>70</v>
      </c>
      <c r="C74" s="210">
        <f t="shared" si="3"/>
        <v>0</v>
      </c>
      <c r="D74" s="237"/>
      <c r="E74" s="415"/>
      <c r="F74" s="487">
        <f>D74+E74</f>
        <v>0</v>
      </c>
      <c r="G74" s="237"/>
      <c r="H74" s="60"/>
      <c r="I74" s="415">
        <f>G74+H74</f>
        <v>0</v>
      </c>
      <c r="J74" s="237"/>
      <c r="K74" s="415"/>
      <c r="L74" s="487">
        <f>J74+K74</f>
        <v>0</v>
      </c>
      <c r="M74" s="237"/>
      <c r="N74" s="60"/>
      <c r="O74" s="488">
        <f>N74+M74</f>
        <v>0</v>
      </c>
      <c r="P74" s="451"/>
    </row>
    <row r="75" spans="1:16" x14ac:dyDescent="0.25">
      <c r="A75" s="36">
        <v>1225</v>
      </c>
      <c r="B75" s="57" t="s">
        <v>71</v>
      </c>
      <c r="C75" s="210">
        <f t="shared" si="3"/>
        <v>0</v>
      </c>
      <c r="D75" s="237"/>
      <c r="E75" s="415"/>
      <c r="F75" s="487">
        <f>D75+E75</f>
        <v>0</v>
      </c>
      <c r="G75" s="237"/>
      <c r="H75" s="60"/>
      <c r="I75" s="415">
        <f>G75+H75</f>
        <v>0</v>
      </c>
      <c r="J75" s="237"/>
      <c r="K75" s="415"/>
      <c r="L75" s="487">
        <f>J75+K75</f>
        <v>0</v>
      </c>
      <c r="M75" s="237"/>
      <c r="N75" s="60"/>
      <c r="O75" s="488">
        <f>N75+M75</f>
        <v>0</v>
      </c>
      <c r="P75" s="451"/>
    </row>
    <row r="76" spans="1:16" ht="36" x14ac:dyDescent="0.25">
      <c r="A76" s="36">
        <v>1227</v>
      </c>
      <c r="B76" s="57" t="s">
        <v>72</v>
      </c>
      <c r="C76" s="210">
        <f t="shared" si="3"/>
        <v>4313</v>
      </c>
      <c r="D76" s="237">
        <v>4313</v>
      </c>
      <c r="E76" s="415"/>
      <c r="F76" s="487">
        <f>D76+E76</f>
        <v>4313</v>
      </c>
      <c r="G76" s="237"/>
      <c r="H76" s="60"/>
      <c r="I76" s="415">
        <f>G76+H76</f>
        <v>0</v>
      </c>
      <c r="J76" s="237"/>
      <c r="K76" s="415"/>
      <c r="L76" s="487">
        <f>J76+K76</f>
        <v>0</v>
      </c>
      <c r="M76" s="237"/>
      <c r="N76" s="60"/>
      <c r="O76" s="488">
        <f>N76+M76</f>
        <v>0</v>
      </c>
      <c r="P76" s="451"/>
    </row>
    <row r="77" spans="1:16" ht="60" x14ac:dyDescent="0.25">
      <c r="A77" s="36">
        <v>1228</v>
      </c>
      <c r="B77" s="57" t="s">
        <v>73</v>
      </c>
      <c r="C77" s="210">
        <f t="shared" si="3"/>
        <v>428</v>
      </c>
      <c r="D77" s="237">
        <v>428</v>
      </c>
      <c r="E77" s="415"/>
      <c r="F77" s="487">
        <f>D77+E77</f>
        <v>428</v>
      </c>
      <c r="G77" s="237"/>
      <c r="H77" s="60"/>
      <c r="I77" s="415">
        <f>G77+H77</f>
        <v>0</v>
      </c>
      <c r="J77" s="237"/>
      <c r="K77" s="415"/>
      <c r="L77" s="487">
        <f>J77+K77</f>
        <v>0</v>
      </c>
      <c r="M77" s="237"/>
      <c r="N77" s="60"/>
      <c r="O77" s="488">
        <f>N77+M77</f>
        <v>0</v>
      </c>
      <c r="P77" s="451"/>
    </row>
    <row r="78" spans="1:16" x14ac:dyDescent="0.25">
      <c r="A78" s="99">
        <v>2000</v>
      </c>
      <c r="B78" s="99" t="s">
        <v>74</v>
      </c>
      <c r="C78" s="588">
        <f t="shared" si="3"/>
        <v>41339</v>
      </c>
      <c r="D78" s="478">
        <f t="shared" ref="D78:O78" si="17">SUM(D79,D86,D133,D167,D168,D175)</f>
        <v>0</v>
      </c>
      <c r="E78" s="480">
        <f t="shared" si="17"/>
        <v>0</v>
      </c>
      <c r="F78" s="476">
        <f t="shared" si="17"/>
        <v>0</v>
      </c>
      <c r="G78" s="478">
        <f t="shared" si="17"/>
        <v>40097</v>
      </c>
      <c r="H78" s="479">
        <f t="shared" si="17"/>
        <v>0</v>
      </c>
      <c r="I78" s="480">
        <f t="shared" si="17"/>
        <v>40097</v>
      </c>
      <c r="J78" s="478">
        <f t="shared" si="17"/>
        <v>1242</v>
      </c>
      <c r="K78" s="480">
        <f t="shared" si="17"/>
        <v>0</v>
      </c>
      <c r="L78" s="476">
        <f t="shared" si="17"/>
        <v>1242</v>
      </c>
      <c r="M78" s="280">
        <f t="shared" si="17"/>
        <v>0</v>
      </c>
      <c r="N78" s="101">
        <f t="shared" si="17"/>
        <v>0</v>
      </c>
      <c r="O78" s="281">
        <f t="shared" si="17"/>
        <v>0</v>
      </c>
      <c r="P78" s="102"/>
    </row>
    <row r="79" spans="1:16" ht="24" x14ac:dyDescent="0.25">
      <c r="A79" s="44">
        <v>2100</v>
      </c>
      <c r="B79" s="103" t="s">
        <v>75</v>
      </c>
      <c r="C79" s="222">
        <f t="shared" si="3"/>
        <v>80</v>
      </c>
      <c r="D79" s="227">
        <f t="shared" ref="D79:O79" si="18">SUM(D80,D83)</f>
        <v>0</v>
      </c>
      <c r="E79" s="412">
        <f t="shared" si="18"/>
        <v>0</v>
      </c>
      <c r="F79" s="375">
        <f t="shared" si="18"/>
        <v>0</v>
      </c>
      <c r="G79" s="227">
        <f t="shared" si="18"/>
        <v>80</v>
      </c>
      <c r="H79" s="50">
        <f t="shared" si="18"/>
        <v>0</v>
      </c>
      <c r="I79" s="412">
        <f t="shared" si="18"/>
        <v>80</v>
      </c>
      <c r="J79" s="227">
        <f t="shared" si="18"/>
        <v>0</v>
      </c>
      <c r="K79" s="412">
        <f t="shared" si="18"/>
        <v>0</v>
      </c>
      <c r="L79" s="375">
        <f t="shared" si="18"/>
        <v>0</v>
      </c>
      <c r="M79" s="227">
        <f t="shared" si="18"/>
        <v>0</v>
      </c>
      <c r="N79" s="50">
        <f t="shared" si="18"/>
        <v>0</v>
      </c>
      <c r="O79" s="283">
        <f t="shared" si="18"/>
        <v>0</v>
      </c>
      <c r="P79" s="112"/>
    </row>
    <row r="80" spans="1:16" ht="24" x14ac:dyDescent="0.25">
      <c r="A80" s="164">
        <v>2110</v>
      </c>
      <c r="B80" s="52" t="s">
        <v>76</v>
      </c>
      <c r="C80" s="205">
        <f t="shared" si="3"/>
        <v>80</v>
      </c>
      <c r="D80" s="291">
        <f t="shared" ref="D80:O80" si="19">SUM(D81:D82)</f>
        <v>0</v>
      </c>
      <c r="E80" s="136">
        <f t="shared" si="19"/>
        <v>0</v>
      </c>
      <c r="F80" s="376">
        <f t="shared" si="19"/>
        <v>0</v>
      </c>
      <c r="G80" s="291">
        <f t="shared" si="19"/>
        <v>80</v>
      </c>
      <c r="H80" s="113">
        <f t="shared" si="19"/>
        <v>0</v>
      </c>
      <c r="I80" s="136">
        <f t="shared" si="19"/>
        <v>80</v>
      </c>
      <c r="J80" s="291">
        <f t="shared" si="19"/>
        <v>0</v>
      </c>
      <c r="K80" s="136">
        <f t="shared" si="19"/>
        <v>0</v>
      </c>
      <c r="L80" s="376">
        <f t="shared" si="19"/>
        <v>0</v>
      </c>
      <c r="M80" s="291">
        <f t="shared" si="19"/>
        <v>0</v>
      </c>
      <c r="N80" s="113">
        <f t="shared" si="19"/>
        <v>0</v>
      </c>
      <c r="O80" s="287">
        <f t="shared" si="19"/>
        <v>0</v>
      </c>
      <c r="P80" s="114"/>
    </row>
    <row r="81" spans="1:16" x14ac:dyDescent="0.25">
      <c r="A81" s="36">
        <v>2111</v>
      </c>
      <c r="B81" s="57" t="s">
        <v>77</v>
      </c>
      <c r="C81" s="210">
        <f t="shared" si="3"/>
        <v>0</v>
      </c>
      <c r="D81" s="237"/>
      <c r="E81" s="415"/>
      <c r="F81" s="487">
        <f>D81+E81</f>
        <v>0</v>
      </c>
      <c r="G81" s="237"/>
      <c r="H81" s="60"/>
      <c r="I81" s="415">
        <f>G81+H81</f>
        <v>0</v>
      </c>
      <c r="J81" s="237"/>
      <c r="K81" s="415"/>
      <c r="L81" s="487">
        <f>J81+K81</f>
        <v>0</v>
      </c>
      <c r="M81" s="237"/>
      <c r="N81" s="60"/>
      <c r="O81" s="488">
        <f>N81+M81</f>
        <v>0</v>
      </c>
      <c r="P81" s="451"/>
    </row>
    <row r="82" spans="1:16" ht="24" x14ac:dyDescent="0.25">
      <c r="A82" s="36">
        <v>2112</v>
      </c>
      <c r="B82" s="57" t="s">
        <v>78</v>
      </c>
      <c r="C82" s="210">
        <f t="shared" si="3"/>
        <v>80</v>
      </c>
      <c r="D82" s="237"/>
      <c r="E82" s="415"/>
      <c r="F82" s="487">
        <f>D82+E82</f>
        <v>0</v>
      </c>
      <c r="G82" s="237">
        <v>80</v>
      </c>
      <c r="H82" s="60"/>
      <c r="I82" s="415">
        <f>G82+H82</f>
        <v>80</v>
      </c>
      <c r="J82" s="237"/>
      <c r="K82" s="415"/>
      <c r="L82" s="487">
        <f>J82+K82</f>
        <v>0</v>
      </c>
      <c r="M82" s="237"/>
      <c r="N82" s="60"/>
      <c r="O82" s="488">
        <f>N82+M82</f>
        <v>0</v>
      </c>
      <c r="P82" s="451"/>
    </row>
    <row r="83" spans="1:16" ht="24" x14ac:dyDescent="0.25">
      <c r="A83" s="108">
        <v>2120</v>
      </c>
      <c r="B83" s="57" t="s">
        <v>79</v>
      </c>
      <c r="C83" s="210">
        <f t="shared" si="3"/>
        <v>0</v>
      </c>
      <c r="D83" s="288">
        <f t="shared" ref="D83:O83" si="20">SUM(D84:D85)</f>
        <v>0</v>
      </c>
      <c r="E83" s="137">
        <f t="shared" si="20"/>
        <v>0</v>
      </c>
      <c r="F83" s="311">
        <f t="shared" si="20"/>
        <v>0</v>
      </c>
      <c r="G83" s="288">
        <f t="shared" si="20"/>
        <v>0</v>
      </c>
      <c r="H83" s="109">
        <f t="shared" si="20"/>
        <v>0</v>
      </c>
      <c r="I83" s="137">
        <f t="shared" si="20"/>
        <v>0</v>
      </c>
      <c r="J83" s="288">
        <f t="shared" si="20"/>
        <v>0</v>
      </c>
      <c r="K83" s="137">
        <f t="shared" si="20"/>
        <v>0</v>
      </c>
      <c r="L83" s="311">
        <f t="shared" si="20"/>
        <v>0</v>
      </c>
      <c r="M83" s="288">
        <f t="shared" si="20"/>
        <v>0</v>
      </c>
      <c r="N83" s="109">
        <f t="shared" si="20"/>
        <v>0</v>
      </c>
      <c r="O83" s="145">
        <f t="shared" si="20"/>
        <v>0</v>
      </c>
      <c r="P83" s="110"/>
    </row>
    <row r="84" spans="1:16" x14ac:dyDescent="0.25">
      <c r="A84" s="36">
        <v>2121</v>
      </c>
      <c r="B84" s="57" t="s">
        <v>77</v>
      </c>
      <c r="C84" s="210">
        <f t="shared" si="3"/>
        <v>0</v>
      </c>
      <c r="D84" s="237"/>
      <c r="E84" s="415"/>
      <c r="F84" s="487">
        <f>D84+E84</f>
        <v>0</v>
      </c>
      <c r="G84" s="237"/>
      <c r="H84" s="60"/>
      <c r="I84" s="415">
        <f>G84+H84</f>
        <v>0</v>
      </c>
      <c r="J84" s="237"/>
      <c r="K84" s="415"/>
      <c r="L84" s="487">
        <f>J84+K84</f>
        <v>0</v>
      </c>
      <c r="M84" s="237"/>
      <c r="N84" s="60"/>
      <c r="O84" s="488">
        <f>N84+M84</f>
        <v>0</v>
      </c>
      <c r="P84" s="451"/>
    </row>
    <row r="85" spans="1:16" ht="24" x14ac:dyDescent="0.25">
      <c r="A85" s="36">
        <v>2122</v>
      </c>
      <c r="B85" s="57" t="s">
        <v>78</v>
      </c>
      <c r="C85" s="210">
        <f t="shared" si="3"/>
        <v>0</v>
      </c>
      <c r="D85" s="237"/>
      <c r="E85" s="415"/>
      <c r="F85" s="487">
        <f>D85+E85</f>
        <v>0</v>
      </c>
      <c r="G85" s="237"/>
      <c r="H85" s="60"/>
      <c r="I85" s="415">
        <f>G85+H85</f>
        <v>0</v>
      </c>
      <c r="J85" s="237"/>
      <c r="K85" s="415"/>
      <c r="L85" s="487">
        <f>J85+K85</f>
        <v>0</v>
      </c>
      <c r="M85" s="237"/>
      <c r="N85" s="60"/>
      <c r="O85" s="488">
        <f>N85+M85</f>
        <v>0</v>
      </c>
      <c r="P85" s="451"/>
    </row>
    <row r="86" spans="1:16" x14ac:dyDescent="0.25">
      <c r="A86" s="44">
        <v>2200</v>
      </c>
      <c r="B86" s="103" t="s">
        <v>80</v>
      </c>
      <c r="C86" s="222">
        <f t="shared" si="3"/>
        <v>18365</v>
      </c>
      <c r="D86" s="227">
        <f t="shared" ref="D86:O86" si="21">SUM(D87,D92,D98,D106,D115,D119,D125,D131)</f>
        <v>0</v>
      </c>
      <c r="E86" s="412">
        <f t="shared" si="21"/>
        <v>0</v>
      </c>
      <c r="F86" s="375">
        <f t="shared" si="21"/>
        <v>0</v>
      </c>
      <c r="G86" s="227">
        <f t="shared" si="21"/>
        <v>18134</v>
      </c>
      <c r="H86" s="50">
        <f t="shared" si="21"/>
        <v>61</v>
      </c>
      <c r="I86" s="412">
        <f t="shared" si="21"/>
        <v>18195</v>
      </c>
      <c r="J86" s="227">
        <f t="shared" si="21"/>
        <v>170</v>
      </c>
      <c r="K86" s="412">
        <f t="shared" si="21"/>
        <v>0</v>
      </c>
      <c r="L86" s="375">
        <f t="shared" si="21"/>
        <v>170</v>
      </c>
      <c r="M86" s="319">
        <f t="shared" si="21"/>
        <v>0</v>
      </c>
      <c r="N86" s="50">
        <f t="shared" si="21"/>
        <v>0</v>
      </c>
      <c r="O86" s="283">
        <f t="shared" si="21"/>
        <v>0</v>
      </c>
      <c r="P86" s="112"/>
    </row>
    <row r="87" spans="1:16" ht="24" x14ac:dyDescent="0.25">
      <c r="A87" s="105">
        <v>2210</v>
      </c>
      <c r="B87" s="78" t="s">
        <v>81</v>
      </c>
      <c r="C87" s="266">
        <f t="shared" si="3"/>
        <v>723</v>
      </c>
      <c r="D87" s="127">
        <f t="shared" ref="D87:O87" si="22">SUM(D88:D91)</f>
        <v>0</v>
      </c>
      <c r="E87" s="413">
        <f t="shared" si="22"/>
        <v>0</v>
      </c>
      <c r="F87" s="380">
        <f t="shared" si="22"/>
        <v>0</v>
      </c>
      <c r="G87" s="127">
        <f t="shared" si="22"/>
        <v>723</v>
      </c>
      <c r="H87" s="106">
        <f t="shared" si="22"/>
        <v>0</v>
      </c>
      <c r="I87" s="413">
        <f t="shared" si="22"/>
        <v>723</v>
      </c>
      <c r="J87" s="127">
        <f t="shared" si="22"/>
        <v>0</v>
      </c>
      <c r="K87" s="413">
        <f t="shared" si="22"/>
        <v>0</v>
      </c>
      <c r="L87" s="380">
        <f t="shared" si="22"/>
        <v>0</v>
      </c>
      <c r="M87" s="127">
        <f t="shared" si="22"/>
        <v>0</v>
      </c>
      <c r="N87" s="106">
        <f t="shared" si="22"/>
        <v>0</v>
      </c>
      <c r="O87" s="286">
        <f t="shared" si="22"/>
        <v>0</v>
      </c>
      <c r="P87" s="107"/>
    </row>
    <row r="88" spans="1:16" ht="24" x14ac:dyDescent="0.25">
      <c r="A88" s="32">
        <v>2211</v>
      </c>
      <c r="B88" s="52" t="s">
        <v>82</v>
      </c>
      <c r="C88" s="205">
        <f t="shared" si="3"/>
        <v>0</v>
      </c>
      <c r="D88" s="231"/>
      <c r="E88" s="414"/>
      <c r="F88" s="484">
        <f>D88+E88</f>
        <v>0</v>
      </c>
      <c r="G88" s="231"/>
      <c r="H88" s="55"/>
      <c r="I88" s="414">
        <f>G88+H88</f>
        <v>0</v>
      </c>
      <c r="J88" s="231"/>
      <c r="K88" s="414"/>
      <c r="L88" s="484">
        <f>J88+K88</f>
        <v>0</v>
      </c>
      <c r="M88" s="231"/>
      <c r="N88" s="55"/>
      <c r="O88" s="485">
        <f>N88+M88</f>
        <v>0</v>
      </c>
      <c r="P88" s="449"/>
    </row>
    <row r="89" spans="1:16" ht="36" x14ac:dyDescent="0.25">
      <c r="A89" s="36">
        <v>2212</v>
      </c>
      <c r="B89" s="57" t="s">
        <v>83</v>
      </c>
      <c r="C89" s="210">
        <f t="shared" si="3"/>
        <v>583</v>
      </c>
      <c r="D89" s="237"/>
      <c r="E89" s="415"/>
      <c r="F89" s="487">
        <f>D89+E89</f>
        <v>0</v>
      </c>
      <c r="G89" s="237">
        <v>583</v>
      </c>
      <c r="H89" s="60"/>
      <c r="I89" s="415">
        <f>G89+H89</f>
        <v>583</v>
      </c>
      <c r="J89" s="237"/>
      <c r="K89" s="415"/>
      <c r="L89" s="487">
        <f>J89+K89</f>
        <v>0</v>
      </c>
      <c r="M89" s="237"/>
      <c r="N89" s="60"/>
      <c r="O89" s="488">
        <f>N89+M89</f>
        <v>0</v>
      </c>
      <c r="P89" s="451"/>
    </row>
    <row r="90" spans="1:16" ht="24" x14ac:dyDescent="0.25">
      <c r="A90" s="36">
        <v>2214</v>
      </c>
      <c r="B90" s="57" t="s">
        <v>84</v>
      </c>
      <c r="C90" s="210">
        <f t="shared" si="3"/>
        <v>120</v>
      </c>
      <c r="D90" s="237"/>
      <c r="E90" s="415"/>
      <c r="F90" s="487">
        <f>D90+E90</f>
        <v>0</v>
      </c>
      <c r="G90" s="237">
        <v>120</v>
      </c>
      <c r="H90" s="60"/>
      <c r="I90" s="415">
        <f>G90+H90</f>
        <v>120</v>
      </c>
      <c r="J90" s="237"/>
      <c r="K90" s="415"/>
      <c r="L90" s="487">
        <f>J90+K90</f>
        <v>0</v>
      </c>
      <c r="M90" s="237"/>
      <c r="N90" s="60"/>
      <c r="O90" s="488">
        <f>N90+M90</f>
        <v>0</v>
      </c>
      <c r="P90" s="451"/>
    </row>
    <row r="91" spans="1:16" x14ac:dyDescent="0.25">
      <c r="A91" s="36">
        <v>2219</v>
      </c>
      <c r="B91" s="57" t="s">
        <v>85</v>
      </c>
      <c r="C91" s="210">
        <f t="shared" si="3"/>
        <v>20</v>
      </c>
      <c r="D91" s="237"/>
      <c r="E91" s="415"/>
      <c r="F91" s="487">
        <f>D91+E91</f>
        <v>0</v>
      </c>
      <c r="G91" s="237">
        <v>20</v>
      </c>
      <c r="H91" s="60"/>
      <c r="I91" s="415">
        <f>G91+H91</f>
        <v>20</v>
      </c>
      <c r="J91" s="237"/>
      <c r="K91" s="415"/>
      <c r="L91" s="487">
        <f>J91+K91</f>
        <v>0</v>
      </c>
      <c r="M91" s="237"/>
      <c r="N91" s="60"/>
      <c r="O91" s="488">
        <f>N91+M91</f>
        <v>0</v>
      </c>
      <c r="P91" s="451"/>
    </row>
    <row r="92" spans="1:16" ht="24" x14ac:dyDescent="0.25">
      <c r="A92" s="108">
        <v>2220</v>
      </c>
      <c r="B92" s="57" t="s">
        <v>86</v>
      </c>
      <c r="C92" s="210">
        <f t="shared" si="3"/>
        <v>13975</v>
      </c>
      <c r="D92" s="288">
        <f t="shared" ref="D92:O92" si="23">SUM(D93:D97)</f>
        <v>0</v>
      </c>
      <c r="E92" s="137">
        <f t="shared" si="23"/>
        <v>0</v>
      </c>
      <c r="F92" s="311">
        <f t="shared" si="23"/>
        <v>0</v>
      </c>
      <c r="G92" s="288">
        <f t="shared" si="23"/>
        <v>13805</v>
      </c>
      <c r="H92" s="109">
        <f t="shared" si="23"/>
        <v>0</v>
      </c>
      <c r="I92" s="137">
        <f t="shared" si="23"/>
        <v>13805</v>
      </c>
      <c r="J92" s="288">
        <f t="shared" si="23"/>
        <v>170</v>
      </c>
      <c r="K92" s="137">
        <f t="shared" si="23"/>
        <v>0</v>
      </c>
      <c r="L92" s="311">
        <f t="shared" si="23"/>
        <v>170</v>
      </c>
      <c r="M92" s="288">
        <f t="shared" si="23"/>
        <v>0</v>
      </c>
      <c r="N92" s="109">
        <f t="shared" si="23"/>
        <v>0</v>
      </c>
      <c r="O92" s="145">
        <f t="shared" si="23"/>
        <v>0</v>
      </c>
      <c r="P92" s="110"/>
    </row>
    <row r="93" spans="1:16" x14ac:dyDescent="0.25">
      <c r="A93" s="36">
        <v>2221</v>
      </c>
      <c r="B93" s="57" t="s">
        <v>87</v>
      </c>
      <c r="C93" s="210">
        <f t="shared" si="3"/>
        <v>9032</v>
      </c>
      <c r="D93" s="237"/>
      <c r="E93" s="415"/>
      <c r="F93" s="487">
        <f>D93+E93</f>
        <v>0</v>
      </c>
      <c r="G93" s="237">
        <f>9156-124</f>
        <v>9032</v>
      </c>
      <c r="H93" s="60"/>
      <c r="I93" s="415">
        <f>G93+H93</f>
        <v>9032</v>
      </c>
      <c r="J93" s="237">
        <v>0</v>
      </c>
      <c r="K93" s="415"/>
      <c r="L93" s="487">
        <f>J93+K93</f>
        <v>0</v>
      </c>
      <c r="M93" s="237"/>
      <c r="N93" s="60"/>
      <c r="O93" s="488">
        <f>N93+M93</f>
        <v>0</v>
      </c>
      <c r="P93" s="451"/>
    </row>
    <row r="94" spans="1:16" x14ac:dyDescent="0.25">
      <c r="A94" s="36">
        <v>2222</v>
      </c>
      <c r="B94" s="57" t="s">
        <v>88</v>
      </c>
      <c r="C94" s="210">
        <f t="shared" si="3"/>
        <v>1708</v>
      </c>
      <c r="D94" s="237"/>
      <c r="E94" s="415"/>
      <c r="F94" s="487">
        <f>D94+E94</f>
        <v>0</v>
      </c>
      <c r="G94" s="237">
        <f>1632-47</f>
        <v>1585</v>
      </c>
      <c r="H94" s="60"/>
      <c r="I94" s="415">
        <f>G94+H94</f>
        <v>1585</v>
      </c>
      <c r="J94" s="237">
        <v>47</v>
      </c>
      <c r="K94" s="415">
        <v>76</v>
      </c>
      <c r="L94" s="487">
        <f>J94+K94</f>
        <v>123</v>
      </c>
      <c r="M94" s="237"/>
      <c r="N94" s="60"/>
      <c r="O94" s="488">
        <f>N94+M94</f>
        <v>0</v>
      </c>
      <c r="P94" s="451"/>
    </row>
    <row r="95" spans="1:16" x14ac:dyDescent="0.25">
      <c r="A95" s="36">
        <v>2223</v>
      </c>
      <c r="B95" s="57" t="s">
        <v>89</v>
      </c>
      <c r="C95" s="210">
        <f t="shared" si="3"/>
        <v>2873</v>
      </c>
      <c r="D95" s="237"/>
      <c r="E95" s="415"/>
      <c r="F95" s="487">
        <f>D95+E95</f>
        <v>0</v>
      </c>
      <c r="G95" s="237">
        <v>2826</v>
      </c>
      <c r="H95" s="60"/>
      <c r="I95" s="415">
        <f>G95+H95</f>
        <v>2826</v>
      </c>
      <c r="J95" s="237">
        <v>123</v>
      </c>
      <c r="K95" s="415">
        <v>-76</v>
      </c>
      <c r="L95" s="487">
        <f>J95+K95</f>
        <v>47</v>
      </c>
      <c r="M95" s="237"/>
      <c r="N95" s="60"/>
      <c r="O95" s="488">
        <f>N95+M95</f>
        <v>0</v>
      </c>
      <c r="P95" s="451"/>
    </row>
    <row r="96" spans="1:16" ht="48" x14ac:dyDescent="0.25">
      <c r="A96" s="36">
        <v>2224</v>
      </c>
      <c r="B96" s="57" t="s">
        <v>90</v>
      </c>
      <c r="C96" s="210">
        <f t="shared" si="3"/>
        <v>362</v>
      </c>
      <c r="D96" s="237"/>
      <c r="E96" s="415"/>
      <c r="F96" s="487">
        <f>D96+E96</f>
        <v>0</v>
      </c>
      <c r="G96" s="237">
        <v>362</v>
      </c>
      <c r="H96" s="60"/>
      <c r="I96" s="415">
        <f>G96+H96</f>
        <v>362</v>
      </c>
      <c r="J96" s="237"/>
      <c r="K96" s="415"/>
      <c r="L96" s="487">
        <f>J96+K96</f>
        <v>0</v>
      </c>
      <c r="M96" s="237"/>
      <c r="N96" s="60"/>
      <c r="O96" s="488">
        <f>N96+M96</f>
        <v>0</v>
      </c>
      <c r="P96" s="451"/>
    </row>
    <row r="97" spans="1:16" ht="24" x14ac:dyDescent="0.25">
      <c r="A97" s="36">
        <v>2229</v>
      </c>
      <c r="B97" s="57" t="s">
        <v>91</v>
      </c>
      <c r="C97" s="210">
        <f t="shared" si="3"/>
        <v>0</v>
      </c>
      <c r="D97" s="237"/>
      <c r="E97" s="415"/>
      <c r="F97" s="487">
        <f>D97+E97</f>
        <v>0</v>
      </c>
      <c r="G97" s="237"/>
      <c r="H97" s="60"/>
      <c r="I97" s="415">
        <f>G97+H97</f>
        <v>0</v>
      </c>
      <c r="J97" s="237"/>
      <c r="K97" s="415"/>
      <c r="L97" s="487">
        <f>J97+K97</f>
        <v>0</v>
      </c>
      <c r="M97" s="237"/>
      <c r="N97" s="60"/>
      <c r="O97" s="488">
        <f>N97+M97</f>
        <v>0</v>
      </c>
      <c r="P97" s="451"/>
    </row>
    <row r="98" spans="1:16" ht="36" x14ac:dyDescent="0.25">
      <c r="A98" s="108">
        <v>2230</v>
      </c>
      <c r="B98" s="57" t="s">
        <v>92</v>
      </c>
      <c r="C98" s="210">
        <f t="shared" si="3"/>
        <v>1150</v>
      </c>
      <c r="D98" s="288">
        <f t="shared" ref="D98:O98" si="24">SUM(D99:D105)</f>
        <v>0</v>
      </c>
      <c r="E98" s="137">
        <f t="shared" si="24"/>
        <v>0</v>
      </c>
      <c r="F98" s="311">
        <f t="shared" si="24"/>
        <v>0</v>
      </c>
      <c r="G98" s="288">
        <f t="shared" si="24"/>
        <v>1150</v>
      </c>
      <c r="H98" s="109">
        <f t="shared" si="24"/>
        <v>0</v>
      </c>
      <c r="I98" s="137">
        <f t="shared" si="24"/>
        <v>1150</v>
      </c>
      <c r="J98" s="288">
        <f t="shared" si="24"/>
        <v>0</v>
      </c>
      <c r="K98" s="137">
        <f t="shared" si="24"/>
        <v>0</v>
      </c>
      <c r="L98" s="311">
        <f t="shared" si="24"/>
        <v>0</v>
      </c>
      <c r="M98" s="288">
        <f t="shared" si="24"/>
        <v>0</v>
      </c>
      <c r="N98" s="109">
        <f t="shared" si="24"/>
        <v>0</v>
      </c>
      <c r="O98" s="145">
        <f t="shared" si="24"/>
        <v>0</v>
      </c>
      <c r="P98" s="110"/>
    </row>
    <row r="99" spans="1:16" ht="24" x14ac:dyDescent="0.25">
      <c r="A99" s="36">
        <v>2231</v>
      </c>
      <c r="B99" s="57" t="s">
        <v>93</v>
      </c>
      <c r="C99" s="210">
        <f t="shared" si="3"/>
        <v>0</v>
      </c>
      <c r="D99" s="237"/>
      <c r="E99" s="415"/>
      <c r="F99" s="487">
        <f t="shared" ref="F99:F105" si="25">D99+E99</f>
        <v>0</v>
      </c>
      <c r="G99" s="237"/>
      <c r="H99" s="60"/>
      <c r="I99" s="415">
        <f t="shared" ref="I99:I105" si="26">G99+H99</f>
        <v>0</v>
      </c>
      <c r="J99" s="237"/>
      <c r="K99" s="415"/>
      <c r="L99" s="487">
        <f t="shared" ref="L99:L105" si="27">J99+K99</f>
        <v>0</v>
      </c>
      <c r="M99" s="237"/>
      <c r="N99" s="60"/>
      <c r="O99" s="488">
        <f t="shared" ref="O99:O105" si="28">N99+M99</f>
        <v>0</v>
      </c>
      <c r="P99" s="451"/>
    </row>
    <row r="100" spans="1:16" ht="36" x14ac:dyDescent="0.25">
      <c r="A100" s="36">
        <v>2232</v>
      </c>
      <c r="B100" s="57" t="s">
        <v>94</v>
      </c>
      <c r="C100" s="210">
        <f t="shared" si="3"/>
        <v>0</v>
      </c>
      <c r="D100" s="237"/>
      <c r="E100" s="415"/>
      <c r="F100" s="487">
        <f t="shared" si="25"/>
        <v>0</v>
      </c>
      <c r="G100" s="237"/>
      <c r="H100" s="60"/>
      <c r="I100" s="415">
        <f t="shared" si="26"/>
        <v>0</v>
      </c>
      <c r="J100" s="237"/>
      <c r="K100" s="415"/>
      <c r="L100" s="487">
        <f t="shared" si="27"/>
        <v>0</v>
      </c>
      <c r="M100" s="237"/>
      <c r="N100" s="60"/>
      <c r="O100" s="488">
        <f t="shared" si="28"/>
        <v>0</v>
      </c>
      <c r="P100" s="451"/>
    </row>
    <row r="101" spans="1:16" ht="24" x14ac:dyDescent="0.25">
      <c r="A101" s="32">
        <v>2233</v>
      </c>
      <c r="B101" s="52" t="s">
        <v>95</v>
      </c>
      <c r="C101" s="205">
        <f t="shared" si="3"/>
        <v>0</v>
      </c>
      <c r="D101" s="231"/>
      <c r="E101" s="414"/>
      <c r="F101" s="484">
        <f t="shared" si="25"/>
        <v>0</v>
      </c>
      <c r="G101" s="231"/>
      <c r="H101" s="55"/>
      <c r="I101" s="414">
        <f t="shared" si="26"/>
        <v>0</v>
      </c>
      <c r="J101" s="231"/>
      <c r="K101" s="414"/>
      <c r="L101" s="484">
        <f t="shared" si="27"/>
        <v>0</v>
      </c>
      <c r="M101" s="231"/>
      <c r="N101" s="55"/>
      <c r="O101" s="485">
        <f t="shared" si="28"/>
        <v>0</v>
      </c>
      <c r="P101" s="449"/>
    </row>
    <row r="102" spans="1:16" ht="36" x14ac:dyDescent="0.25">
      <c r="A102" s="36">
        <v>2234</v>
      </c>
      <c r="B102" s="57" t="s">
        <v>96</v>
      </c>
      <c r="C102" s="210">
        <f t="shared" si="3"/>
        <v>0</v>
      </c>
      <c r="D102" s="237"/>
      <c r="E102" s="415"/>
      <c r="F102" s="487">
        <f t="shared" si="25"/>
        <v>0</v>
      </c>
      <c r="G102" s="237"/>
      <c r="H102" s="60"/>
      <c r="I102" s="415">
        <f t="shared" si="26"/>
        <v>0</v>
      </c>
      <c r="J102" s="237"/>
      <c r="K102" s="415"/>
      <c r="L102" s="487">
        <f t="shared" si="27"/>
        <v>0</v>
      </c>
      <c r="M102" s="237"/>
      <c r="N102" s="60"/>
      <c r="O102" s="488">
        <f t="shared" si="28"/>
        <v>0</v>
      </c>
      <c r="P102" s="451"/>
    </row>
    <row r="103" spans="1:16" ht="24" x14ac:dyDescent="0.25">
      <c r="A103" s="36">
        <v>2235</v>
      </c>
      <c r="B103" s="57" t="s">
        <v>97</v>
      </c>
      <c r="C103" s="210">
        <f t="shared" si="3"/>
        <v>668</v>
      </c>
      <c r="D103" s="237"/>
      <c r="E103" s="415"/>
      <c r="F103" s="487">
        <f t="shared" si="25"/>
        <v>0</v>
      </c>
      <c r="G103" s="237">
        <v>668</v>
      </c>
      <c r="H103" s="60"/>
      <c r="I103" s="415">
        <f t="shared" si="26"/>
        <v>668</v>
      </c>
      <c r="J103" s="237"/>
      <c r="K103" s="415"/>
      <c r="L103" s="487">
        <f t="shared" si="27"/>
        <v>0</v>
      </c>
      <c r="M103" s="237"/>
      <c r="N103" s="60"/>
      <c r="O103" s="488">
        <f t="shared" si="28"/>
        <v>0</v>
      </c>
      <c r="P103" s="451"/>
    </row>
    <row r="104" spans="1:16" x14ac:dyDescent="0.25">
      <c r="A104" s="36">
        <v>2236</v>
      </c>
      <c r="B104" s="57" t="s">
        <v>98</v>
      </c>
      <c r="C104" s="210">
        <f t="shared" si="3"/>
        <v>0</v>
      </c>
      <c r="D104" s="237"/>
      <c r="E104" s="415"/>
      <c r="F104" s="487">
        <f t="shared" si="25"/>
        <v>0</v>
      </c>
      <c r="G104" s="237"/>
      <c r="H104" s="60"/>
      <c r="I104" s="415">
        <f t="shared" si="26"/>
        <v>0</v>
      </c>
      <c r="J104" s="237"/>
      <c r="K104" s="415"/>
      <c r="L104" s="487">
        <f t="shared" si="27"/>
        <v>0</v>
      </c>
      <c r="M104" s="237"/>
      <c r="N104" s="60"/>
      <c r="O104" s="488">
        <f t="shared" si="28"/>
        <v>0</v>
      </c>
      <c r="P104" s="451"/>
    </row>
    <row r="105" spans="1:16" ht="24" x14ac:dyDescent="0.25">
      <c r="A105" s="36">
        <v>2239</v>
      </c>
      <c r="B105" s="57" t="s">
        <v>99</v>
      </c>
      <c r="C105" s="210">
        <f t="shared" si="3"/>
        <v>482</v>
      </c>
      <c r="D105" s="237"/>
      <c r="E105" s="415"/>
      <c r="F105" s="487">
        <f t="shared" si="25"/>
        <v>0</v>
      </c>
      <c r="G105" s="237">
        <v>482</v>
      </c>
      <c r="H105" s="60"/>
      <c r="I105" s="415">
        <f t="shared" si="26"/>
        <v>482</v>
      </c>
      <c r="J105" s="237"/>
      <c r="K105" s="415"/>
      <c r="L105" s="487">
        <f t="shared" si="27"/>
        <v>0</v>
      </c>
      <c r="M105" s="237"/>
      <c r="N105" s="60"/>
      <c r="O105" s="488">
        <f t="shared" si="28"/>
        <v>0</v>
      </c>
      <c r="P105" s="451"/>
    </row>
    <row r="106" spans="1:16" ht="36" x14ac:dyDescent="0.25">
      <c r="A106" s="108">
        <v>2240</v>
      </c>
      <c r="B106" s="57" t="s">
        <v>100</v>
      </c>
      <c r="C106" s="210">
        <f t="shared" si="3"/>
        <v>2210</v>
      </c>
      <c r="D106" s="288">
        <f t="shared" ref="D106:O106" si="29">SUM(D107:D114)</f>
        <v>0</v>
      </c>
      <c r="E106" s="137">
        <f t="shared" si="29"/>
        <v>0</v>
      </c>
      <c r="F106" s="311">
        <f t="shared" si="29"/>
        <v>0</v>
      </c>
      <c r="G106" s="288">
        <f t="shared" si="29"/>
        <v>2149</v>
      </c>
      <c r="H106" s="109">
        <f t="shared" si="29"/>
        <v>61</v>
      </c>
      <c r="I106" s="137">
        <f t="shared" si="29"/>
        <v>2210</v>
      </c>
      <c r="J106" s="288">
        <f t="shared" si="29"/>
        <v>0</v>
      </c>
      <c r="K106" s="137">
        <f t="shared" si="29"/>
        <v>0</v>
      </c>
      <c r="L106" s="311">
        <f t="shared" si="29"/>
        <v>0</v>
      </c>
      <c r="M106" s="288">
        <f t="shared" si="29"/>
        <v>0</v>
      </c>
      <c r="N106" s="109">
        <f t="shared" si="29"/>
        <v>0</v>
      </c>
      <c r="O106" s="145">
        <f t="shared" si="29"/>
        <v>0</v>
      </c>
      <c r="P106" s="110"/>
    </row>
    <row r="107" spans="1:16" x14ac:dyDescent="0.25">
      <c r="A107" s="36">
        <v>2241</v>
      </c>
      <c r="B107" s="57" t="s">
        <v>101</v>
      </c>
      <c r="C107" s="210">
        <f t="shared" si="3"/>
        <v>0</v>
      </c>
      <c r="D107" s="237"/>
      <c r="E107" s="415"/>
      <c r="F107" s="487">
        <f t="shared" ref="F107:F114" si="30">D107+E107</f>
        <v>0</v>
      </c>
      <c r="G107" s="237"/>
      <c r="H107" s="60"/>
      <c r="I107" s="415">
        <f t="shared" ref="I107:I114" si="31">G107+H107</f>
        <v>0</v>
      </c>
      <c r="J107" s="237"/>
      <c r="K107" s="415"/>
      <c r="L107" s="487">
        <f t="shared" ref="L107:L114" si="32">J107+K107</f>
        <v>0</v>
      </c>
      <c r="M107" s="237"/>
      <c r="N107" s="60"/>
      <c r="O107" s="488">
        <f t="shared" ref="O107:O114" si="33">N107+M107</f>
        <v>0</v>
      </c>
      <c r="P107" s="451"/>
    </row>
    <row r="108" spans="1:16" ht="24" x14ac:dyDescent="0.25">
      <c r="A108" s="36">
        <v>2242</v>
      </c>
      <c r="B108" s="57" t="s">
        <v>102</v>
      </c>
      <c r="C108" s="210">
        <f t="shared" si="3"/>
        <v>0</v>
      </c>
      <c r="D108" s="237"/>
      <c r="E108" s="415"/>
      <c r="F108" s="487">
        <f t="shared" si="30"/>
        <v>0</v>
      </c>
      <c r="G108" s="237"/>
      <c r="H108" s="60"/>
      <c r="I108" s="415">
        <f t="shared" si="31"/>
        <v>0</v>
      </c>
      <c r="J108" s="237"/>
      <c r="K108" s="415"/>
      <c r="L108" s="487">
        <f t="shared" si="32"/>
        <v>0</v>
      </c>
      <c r="M108" s="237"/>
      <c r="N108" s="60"/>
      <c r="O108" s="488">
        <f t="shared" si="33"/>
        <v>0</v>
      </c>
      <c r="P108" s="451"/>
    </row>
    <row r="109" spans="1:16" ht="24" x14ac:dyDescent="0.25">
      <c r="A109" s="36">
        <v>2243</v>
      </c>
      <c r="B109" s="57" t="s">
        <v>103</v>
      </c>
      <c r="C109" s="210">
        <f t="shared" si="3"/>
        <v>185</v>
      </c>
      <c r="D109" s="237"/>
      <c r="E109" s="415"/>
      <c r="F109" s="487">
        <f t="shared" si="30"/>
        <v>0</v>
      </c>
      <c r="G109" s="237">
        <v>124</v>
      </c>
      <c r="H109" s="60">
        <v>61</v>
      </c>
      <c r="I109" s="415">
        <f t="shared" si="31"/>
        <v>185</v>
      </c>
      <c r="J109" s="237"/>
      <c r="K109" s="415"/>
      <c r="L109" s="487">
        <f t="shared" si="32"/>
        <v>0</v>
      </c>
      <c r="M109" s="237"/>
      <c r="N109" s="60"/>
      <c r="O109" s="488">
        <f t="shared" si="33"/>
        <v>0</v>
      </c>
      <c r="P109" s="451"/>
    </row>
    <row r="110" spans="1:16" x14ac:dyDescent="0.25">
      <c r="A110" s="36">
        <v>2244</v>
      </c>
      <c r="B110" s="57" t="s">
        <v>104</v>
      </c>
      <c r="C110" s="210">
        <f t="shared" si="3"/>
        <v>1375</v>
      </c>
      <c r="D110" s="237"/>
      <c r="E110" s="415"/>
      <c r="F110" s="487">
        <f t="shared" si="30"/>
        <v>0</v>
      </c>
      <c r="G110" s="237">
        <v>1375</v>
      </c>
      <c r="H110" s="60"/>
      <c r="I110" s="415">
        <f t="shared" si="31"/>
        <v>1375</v>
      </c>
      <c r="J110" s="237"/>
      <c r="K110" s="415"/>
      <c r="L110" s="487">
        <f t="shared" si="32"/>
        <v>0</v>
      </c>
      <c r="M110" s="237"/>
      <c r="N110" s="60"/>
      <c r="O110" s="488">
        <f t="shared" si="33"/>
        <v>0</v>
      </c>
      <c r="P110" s="451"/>
    </row>
    <row r="111" spans="1:16" ht="24" x14ac:dyDescent="0.25">
      <c r="A111" s="36">
        <v>2246</v>
      </c>
      <c r="B111" s="57" t="s">
        <v>105</v>
      </c>
      <c r="C111" s="210">
        <f t="shared" si="3"/>
        <v>0</v>
      </c>
      <c r="D111" s="237"/>
      <c r="E111" s="415"/>
      <c r="F111" s="487">
        <f t="shared" si="30"/>
        <v>0</v>
      </c>
      <c r="G111" s="237"/>
      <c r="H111" s="60"/>
      <c r="I111" s="415">
        <f t="shared" si="31"/>
        <v>0</v>
      </c>
      <c r="J111" s="237"/>
      <c r="K111" s="415"/>
      <c r="L111" s="487">
        <f t="shared" si="32"/>
        <v>0</v>
      </c>
      <c r="M111" s="237"/>
      <c r="N111" s="60"/>
      <c r="O111" s="488">
        <f t="shared" si="33"/>
        <v>0</v>
      </c>
      <c r="P111" s="451"/>
    </row>
    <row r="112" spans="1:16" x14ac:dyDescent="0.25">
      <c r="A112" s="36">
        <v>2247</v>
      </c>
      <c r="B112" s="57" t="s">
        <v>106</v>
      </c>
      <c r="C112" s="210">
        <f t="shared" si="3"/>
        <v>0</v>
      </c>
      <c r="D112" s="237"/>
      <c r="E112" s="415"/>
      <c r="F112" s="487">
        <f t="shared" si="30"/>
        <v>0</v>
      </c>
      <c r="G112" s="237"/>
      <c r="H112" s="60"/>
      <c r="I112" s="415">
        <f t="shared" si="31"/>
        <v>0</v>
      </c>
      <c r="J112" s="237"/>
      <c r="K112" s="415"/>
      <c r="L112" s="487">
        <f t="shared" si="32"/>
        <v>0</v>
      </c>
      <c r="M112" s="237"/>
      <c r="N112" s="60"/>
      <c r="O112" s="488">
        <f t="shared" si="33"/>
        <v>0</v>
      </c>
      <c r="P112" s="451"/>
    </row>
    <row r="113" spans="1:16" ht="24" x14ac:dyDescent="0.25">
      <c r="A113" s="36">
        <v>2248</v>
      </c>
      <c r="B113" s="57" t="s">
        <v>107</v>
      </c>
      <c r="C113" s="210">
        <f t="shared" si="3"/>
        <v>0</v>
      </c>
      <c r="D113" s="237"/>
      <c r="E113" s="415"/>
      <c r="F113" s="487">
        <f t="shared" si="30"/>
        <v>0</v>
      </c>
      <c r="G113" s="237"/>
      <c r="H113" s="60"/>
      <c r="I113" s="415">
        <f t="shared" si="31"/>
        <v>0</v>
      </c>
      <c r="J113" s="237"/>
      <c r="K113" s="415"/>
      <c r="L113" s="487">
        <f t="shared" si="32"/>
        <v>0</v>
      </c>
      <c r="M113" s="237"/>
      <c r="N113" s="60"/>
      <c r="O113" s="488">
        <f t="shared" si="33"/>
        <v>0</v>
      </c>
      <c r="P113" s="451"/>
    </row>
    <row r="114" spans="1:16" ht="24" x14ac:dyDescent="0.25">
      <c r="A114" s="36">
        <v>2249</v>
      </c>
      <c r="B114" s="57" t="s">
        <v>108</v>
      </c>
      <c r="C114" s="210">
        <f t="shared" si="3"/>
        <v>650</v>
      </c>
      <c r="D114" s="237"/>
      <c r="E114" s="415"/>
      <c r="F114" s="487">
        <f t="shared" si="30"/>
        <v>0</v>
      </c>
      <c r="G114" s="237">
        <v>650</v>
      </c>
      <c r="H114" s="60"/>
      <c r="I114" s="415">
        <f t="shared" si="31"/>
        <v>650</v>
      </c>
      <c r="J114" s="237"/>
      <c r="K114" s="415"/>
      <c r="L114" s="487">
        <f t="shared" si="32"/>
        <v>0</v>
      </c>
      <c r="M114" s="237"/>
      <c r="N114" s="60"/>
      <c r="O114" s="488">
        <f t="shared" si="33"/>
        <v>0</v>
      </c>
      <c r="P114" s="451"/>
    </row>
    <row r="115" spans="1:16" x14ac:dyDescent="0.25">
      <c r="A115" s="108">
        <v>2250</v>
      </c>
      <c r="B115" s="57" t="s">
        <v>109</v>
      </c>
      <c r="C115" s="210">
        <f t="shared" si="3"/>
        <v>246</v>
      </c>
      <c r="D115" s="288">
        <f t="shared" ref="D115:O115" si="34">SUM(D116:D118)</f>
        <v>0</v>
      </c>
      <c r="E115" s="137">
        <f t="shared" si="34"/>
        <v>0</v>
      </c>
      <c r="F115" s="311">
        <f t="shared" si="34"/>
        <v>0</v>
      </c>
      <c r="G115" s="288">
        <f t="shared" si="34"/>
        <v>246</v>
      </c>
      <c r="H115" s="109">
        <f t="shared" si="34"/>
        <v>0</v>
      </c>
      <c r="I115" s="137">
        <f t="shared" si="34"/>
        <v>246</v>
      </c>
      <c r="J115" s="288">
        <f t="shared" si="34"/>
        <v>0</v>
      </c>
      <c r="K115" s="137">
        <f t="shared" si="34"/>
        <v>0</v>
      </c>
      <c r="L115" s="311">
        <f t="shared" si="34"/>
        <v>0</v>
      </c>
      <c r="M115" s="288">
        <f t="shared" si="34"/>
        <v>0</v>
      </c>
      <c r="N115" s="109">
        <f t="shared" si="34"/>
        <v>0</v>
      </c>
      <c r="O115" s="145">
        <f t="shared" si="34"/>
        <v>0</v>
      </c>
      <c r="P115" s="110"/>
    </row>
    <row r="116" spans="1:16" x14ac:dyDescent="0.25">
      <c r="A116" s="36">
        <v>2251</v>
      </c>
      <c r="B116" s="57" t="s">
        <v>110</v>
      </c>
      <c r="C116" s="210">
        <f t="shared" si="3"/>
        <v>166</v>
      </c>
      <c r="D116" s="237"/>
      <c r="E116" s="415"/>
      <c r="F116" s="487">
        <f>D116+E116</f>
        <v>0</v>
      </c>
      <c r="G116" s="237">
        <v>166</v>
      </c>
      <c r="H116" s="60"/>
      <c r="I116" s="415">
        <f>G116+H116</f>
        <v>166</v>
      </c>
      <c r="J116" s="237"/>
      <c r="K116" s="415"/>
      <c r="L116" s="487">
        <f>J116+K116</f>
        <v>0</v>
      </c>
      <c r="M116" s="237"/>
      <c r="N116" s="60"/>
      <c r="O116" s="488">
        <f>N116+M116</f>
        <v>0</v>
      </c>
      <c r="P116" s="451"/>
    </row>
    <row r="117" spans="1:16" ht="24" x14ac:dyDescent="0.25">
      <c r="A117" s="36">
        <v>2252</v>
      </c>
      <c r="B117" s="57" t="s">
        <v>111</v>
      </c>
      <c r="C117" s="210">
        <f t="shared" ref="C117:C180" si="35">SUM(F117,I117,L117,O117)</f>
        <v>0</v>
      </c>
      <c r="D117" s="237"/>
      <c r="E117" s="415"/>
      <c r="F117" s="487">
        <f>D117+E117</f>
        <v>0</v>
      </c>
      <c r="G117" s="237"/>
      <c r="H117" s="60"/>
      <c r="I117" s="415">
        <f>G117+H117</f>
        <v>0</v>
      </c>
      <c r="J117" s="237"/>
      <c r="K117" s="415"/>
      <c r="L117" s="487">
        <f>J117+K117</f>
        <v>0</v>
      </c>
      <c r="M117" s="237"/>
      <c r="N117" s="60"/>
      <c r="O117" s="488">
        <f>N117+M117</f>
        <v>0</v>
      </c>
      <c r="P117" s="451"/>
    </row>
    <row r="118" spans="1:16" ht="24" x14ac:dyDescent="0.25">
      <c r="A118" s="36">
        <v>2259</v>
      </c>
      <c r="B118" s="57" t="s">
        <v>112</v>
      </c>
      <c r="C118" s="210">
        <f t="shared" si="35"/>
        <v>80</v>
      </c>
      <c r="D118" s="237"/>
      <c r="E118" s="415"/>
      <c r="F118" s="487">
        <f>D118+E118</f>
        <v>0</v>
      </c>
      <c r="G118" s="237">
        <v>80</v>
      </c>
      <c r="H118" s="60"/>
      <c r="I118" s="415">
        <f>G118+H118</f>
        <v>80</v>
      </c>
      <c r="J118" s="237"/>
      <c r="K118" s="415"/>
      <c r="L118" s="487">
        <f>J118+K118</f>
        <v>0</v>
      </c>
      <c r="M118" s="237"/>
      <c r="N118" s="60"/>
      <c r="O118" s="488">
        <f>N118+M118</f>
        <v>0</v>
      </c>
      <c r="P118" s="451"/>
    </row>
    <row r="119" spans="1:16" x14ac:dyDescent="0.25">
      <c r="A119" s="108">
        <v>2260</v>
      </c>
      <c r="B119" s="57" t="s">
        <v>113</v>
      </c>
      <c r="C119" s="210">
        <f t="shared" si="35"/>
        <v>21</v>
      </c>
      <c r="D119" s="288">
        <f t="shared" ref="D119:O119" si="36">SUM(D120:D124)</f>
        <v>0</v>
      </c>
      <c r="E119" s="137">
        <f t="shared" si="36"/>
        <v>0</v>
      </c>
      <c r="F119" s="311">
        <f t="shared" si="36"/>
        <v>0</v>
      </c>
      <c r="G119" s="288">
        <f t="shared" si="36"/>
        <v>21</v>
      </c>
      <c r="H119" s="109">
        <f t="shared" si="36"/>
        <v>0</v>
      </c>
      <c r="I119" s="137">
        <f t="shared" si="36"/>
        <v>21</v>
      </c>
      <c r="J119" s="288">
        <f t="shared" si="36"/>
        <v>0</v>
      </c>
      <c r="K119" s="137">
        <f t="shared" si="36"/>
        <v>0</v>
      </c>
      <c r="L119" s="311">
        <f t="shared" si="36"/>
        <v>0</v>
      </c>
      <c r="M119" s="288">
        <f t="shared" si="36"/>
        <v>0</v>
      </c>
      <c r="N119" s="109">
        <f t="shared" si="36"/>
        <v>0</v>
      </c>
      <c r="O119" s="145">
        <f t="shared" si="36"/>
        <v>0</v>
      </c>
      <c r="P119" s="110"/>
    </row>
    <row r="120" spans="1:16" x14ac:dyDescent="0.25">
      <c r="A120" s="36">
        <v>2261</v>
      </c>
      <c r="B120" s="57" t="s">
        <v>114</v>
      </c>
      <c r="C120" s="210">
        <f t="shared" si="35"/>
        <v>0</v>
      </c>
      <c r="D120" s="237"/>
      <c r="E120" s="415"/>
      <c r="F120" s="487">
        <f>D120+E120</f>
        <v>0</v>
      </c>
      <c r="G120" s="237"/>
      <c r="H120" s="60"/>
      <c r="I120" s="415">
        <f>G120+H120</f>
        <v>0</v>
      </c>
      <c r="J120" s="237"/>
      <c r="K120" s="415"/>
      <c r="L120" s="487">
        <f>J120+K120</f>
        <v>0</v>
      </c>
      <c r="M120" s="237"/>
      <c r="N120" s="60"/>
      <c r="O120" s="488">
        <f>N120+M120</f>
        <v>0</v>
      </c>
      <c r="P120" s="451"/>
    </row>
    <row r="121" spans="1:16" x14ac:dyDescent="0.25">
      <c r="A121" s="36">
        <v>2262</v>
      </c>
      <c r="B121" s="57" t="s">
        <v>115</v>
      </c>
      <c r="C121" s="210">
        <f t="shared" si="35"/>
        <v>0</v>
      </c>
      <c r="D121" s="237"/>
      <c r="E121" s="415"/>
      <c r="F121" s="487">
        <f>D121+E121</f>
        <v>0</v>
      </c>
      <c r="G121" s="237"/>
      <c r="H121" s="60"/>
      <c r="I121" s="415">
        <f>G121+H121</f>
        <v>0</v>
      </c>
      <c r="J121" s="237"/>
      <c r="K121" s="415"/>
      <c r="L121" s="487">
        <f>J121+K121</f>
        <v>0</v>
      </c>
      <c r="M121" s="237"/>
      <c r="N121" s="60"/>
      <c r="O121" s="488">
        <f>N121+M121</f>
        <v>0</v>
      </c>
      <c r="P121" s="451"/>
    </row>
    <row r="122" spans="1:16" x14ac:dyDescent="0.25">
      <c r="A122" s="36">
        <v>2263</v>
      </c>
      <c r="B122" s="57" t="s">
        <v>116</v>
      </c>
      <c r="C122" s="210">
        <f t="shared" si="35"/>
        <v>0</v>
      </c>
      <c r="D122" s="237"/>
      <c r="E122" s="415"/>
      <c r="F122" s="487">
        <f>D122+E122</f>
        <v>0</v>
      </c>
      <c r="G122" s="237"/>
      <c r="H122" s="60"/>
      <c r="I122" s="415">
        <f>G122+H122</f>
        <v>0</v>
      </c>
      <c r="J122" s="237"/>
      <c r="K122" s="415"/>
      <c r="L122" s="487">
        <f>J122+K122</f>
        <v>0</v>
      </c>
      <c r="M122" s="237"/>
      <c r="N122" s="60"/>
      <c r="O122" s="488">
        <f>N122+M122</f>
        <v>0</v>
      </c>
      <c r="P122" s="451"/>
    </row>
    <row r="123" spans="1:16" ht="24" x14ac:dyDescent="0.25">
      <c r="A123" s="36">
        <v>2264</v>
      </c>
      <c r="B123" s="57" t="s">
        <v>117</v>
      </c>
      <c r="C123" s="210">
        <f t="shared" si="35"/>
        <v>0</v>
      </c>
      <c r="D123" s="237"/>
      <c r="E123" s="415"/>
      <c r="F123" s="487">
        <f>D123+E123</f>
        <v>0</v>
      </c>
      <c r="G123" s="237"/>
      <c r="H123" s="60"/>
      <c r="I123" s="415">
        <f>G123+H123</f>
        <v>0</v>
      </c>
      <c r="J123" s="237"/>
      <c r="K123" s="415"/>
      <c r="L123" s="487">
        <f>J123+K123</f>
        <v>0</v>
      </c>
      <c r="M123" s="237"/>
      <c r="N123" s="60"/>
      <c r="O123" s="488">
        <f>N123+M123</f>
        <v>0</v>
      </c>
      <c r="P123" s="451"/>
    </row>
    <row r="124" spans="1:16" x14ac:dyDescent="0.25">
      <c r="A124" s="36">
        <v>2269</v>
      </c>
      <c r="B124" s="57" t="s">
        <v>118</v>
      </c>
      <c r="C124" s="210">
        <f t="shared" si="35"/>
        <v>21</v>
      </c>
      <c r="D124" s="237"/>
      <c r="E124" s="415"/>
      <c r="F124" s="487">
        <f>D124+E124</f>
        <v>0</v>
      </c>
      <c r="G124" s="237">
        <v>21</v>
      </c>
      <c r="H124" s="60"/>
      <c r="I124" s="415">
        <f>G124+H124</f>
        <v>21</v>
      </c>
      <c r="J124" s="237"/>
      <c r="K124" s="415"/>
      <c r="L124" s="487">
        <f>J124+K124</f>
        <v>0</v>
      </c>
      <c r="M124" s="237"/>
      <c r="N124" s="60"/>
      <c r="O124" s="488">
        <f>N124+M124</f>
        <v>0</v>
      </c>
      <c r="P124" s="451"/>
    </row>
    <row r="125" spans="1:16" x14ac:dyDescent="0.25">
      <c r="A125" s="108">
        <v>2270</v>
      </c>
      <c r="B125" s="57" t="s">
        <v>119</v>
      </c>
      <c r="C125" s="210">
        <f t="shared" si="35"/>
        <v>40</v>
      </c>
      <c r="D125" s="288">
        <f t="shared" ref="D125:O125" si="37">SUM(D126:D130)</f>
        <v>0</v>
      </c>
      <c r="E125" s="137">
        <f t="shared" si="37"/>
        <v>0</v>
      </c>
      <c r="F125" s="311">
        <f t="shared" si="37"/>
        <v>0</v>
      </c>
      <c r="G125" s="288">
        <f t="shared" si="37"/>
        <v>40</v>
      </c>
      <c r="H125" s="109">
        <f t="shared" si="37"/>
        <v>0</v>
      </c>
      <c r="I125" s="137">
        <f t="shared" si="37"/>
        <v>40</v>
      </c>
      <c r="J125" s="288">
        <f t="shared" si="37"/>
        <v>0</v>
      </c>
      <c r="K125" s="137">
        <f t="shared" si="37"/>
        <v>0</v>
      </c>
      <c r="L125" s="311">
        <f t="shared" si="37"/>
        <v>0</v>
      </c>
      <c r="M125" s="288">
        <f t="shared" si="37"/>
        <v>0</v>
      </c>
      <c r="N125" s="109">
        <f t="shared" si="37"/>
        <v>0</v>
      </c>
      <c r="O125" s="145">
        <f t="shared" si="37"/>
        <v>0</v>
      </c>
      <c r="P125" s="110"/>
    </row>
    <row r="126" spans="1:16" x14ac:dyDescent="0.25">
      <c r="A126" s="36">
        <v>2272</v>
      </c>
      <c r="B126" s="1" t="s">
        <v>120</v>
      </c>
      <c r="C126" s="210">
        <f t="shared" si="35"/>
        <v>0</v>
      </c>
      <c r="D126" s="237"/>
      <c r="E126" s="415"/>
      <c r="F126" s="487">
        <f>D126+E126</f>
        <v>0</v>
      </c>
      <c r="G126" s="237"/>
      <c r="H126" s="60"/>
      <c r="I126" s="415">
        <f>G126+H126</f>
        <v>0</v>
      </c>
      <c r="J126" s="237"/>
      <c r="K126" s="415"/>
      <c r="L126" s="487">
        <f>J126+K126</f>
        <v>0</v>
      </c>
      <c r="M126" s="237"/>
      <c r="N126" s="60"/>
      <c r="O126" s="488">
        <f>N126+M126</f>
        <v>0</v>
      </c>
      <c r="P126" s="451"/>
    </row>
    <row r="127" spans="1:16" ht="24" x14ac:dyDescent="0.25">
      <c r="A127" s="36">
        <v>2275</v>
      </c>
      <c r="B127" s="57" t="s">
        <v>121</v>
      </c>
      <c r="C127" s="210">
        <f t="shared" si="35"/>
        <v>0</v>
      </c>
      <c r="D127" s="237"/>
      <c r="E127" s="415"/>
      <c r="F127" s="487">
        <f>D127+E127</f>
        <v>0</v>
      </c>
      <c r="G127" s="237"/>
      <c r="H127" s="60"/>
      <c r="I127" s="415">
        <f>G127+H127</f>
        <v>0</v>
      </c>
      <c r="J127" s="237"/>
      <c r="K127" s="415"/>
      <c r="L127" s="487">
        <f>J127+K127</f>
        <v>0</v>
      </c>
      <c r="M127" s="237"/>
      <c r="N127" s="60"/>
      <c r="O127" s="488">
        <f>N127+M127</f>
        <v>0</v>
      </c>
      <c r="P127" s="451"/>
    </row>
    <row r="128" spans="1:16" ht="36" x14ac:dyDescent="0.25">
      <c r="A128" s="36">
        <v>2276</v>
      </c>
      <c r="B128" s="57" t="s">
        <v>122</v>
      </c>
      <c r="C128" s="210">
        <f t="shared" si="35"/>
        <v>0</v>
      </c>
      <c r="D128" s="237"/>
      <c r="E128" s="415"/>
      <c r="F128" s="487">
        <f>D128+E128</f>
        <v>0</v>
      </c>
      <c r="G128" s="237"/>
      <c r="H128" s="60"/>
      <c r="I128" s="415">
        <f>G128+H128</f>
        <v>0</v>
      </c>
      <c r="J128" s="237"/>
      <c r="K128" s="415"/>
      <c r="L128" s="487">
        <f>J128+K128</f>
        <v>0</v>
      </c>
      <c r="M128" s="237"/>
      <c r="N128" s="60"/>
      <c r="O128" s="488">
        <f>N128+M128</f>
        <v>0</v>
      </c>
      <c r="P128" s="451"/>
    </row>
    <row r="129" spans="1:16" ht="24" customHeight="1" x14ac:dyDescent="0.25">
      <c r="A129" s="36">
        <v>2278</v>
      </c>
      <c r="B129" s="57" t="s">
        <v>123</v>
      </c>
      <c r="C129" s="210">
        <f t="shared" si="35"/>
        <v>0</v>
      </c>
      <c r="D129" s="237"/>
      <c r="E129" s="415"/>
      <c r="F129" s="487">
        <f>D129+E129</f>
        <v>0</v>
      </c>
      <c r="G129" s="237"/>
      <c r="H129" s="60"/>
      <c r="I129" s="415">
        <f>G129+H129</f>
        <v>0</v>
      </c>
      <c r="J129" s="237"/>
      <c r="K129" s="415"/>
      <c r="L129" s="487">
        <f>J129+K129</f>
        <v>0</v>
      </c>
      <c r="M129" s="237"/>
      <c r="N129" s="60"/>
      <c r="O129" s="488">
        <f>N129+M129</f>
        <v>0</v>
      </c>
      <c r="P129" s="451"/>
    </row>
    <row r="130" spans="1:16" ht="24" x14ac:dyDescent="0.25">
      <c r="A130" s="36">
        <v>2279</v>
      </c>
      <c r="B130" s="57" t="s">
        <v>124</v>
      </c>
      <c r="C130" s="210">
        <f t="shared" si="35"/>
        <v>40</v>
      </c>
      <c r="D130" s="237"/>
      <c r="E130" s="415"/>
      <c r="F130" s="487">
        <f>D130+E130</f>
        <v>0</v>
      </c>
      <c r="G130" s="237">
        <v>40</v>
      </c>
      <c r="H130" s="60"/>
      <c r="I130" s="415">
        <f>G130+H130</f>
        <v>40</v>
      </c>
      <c r="J130" s="237"/>
      <c r="K130" s="415"/>
      <c r="L130" s="487">
        <f>J130+K130</f>
        <v>0</v>
      </c>
      <c r="M130" s="237"/>
      <c r="N130" s="60"/>
      <c r="O130" s="488">
        <f>N130+M130</f>
        <v>0</v>
      </c>
      <c r="P130" s="451"/>
    </row>
    <row r="131" spans="1:16" ht="24" x14ac:dyDescent="0.25">
      <c r="A131" s="164">
        <v>2280</v>
      </c>
      <c r="B131" s="52" t="s">
        <v>125</v>
      </c>
      <c r="C131" s="205">
        <f t="shared" si="35"/>
        <v>0</v>
      </c>
      <c r="D131" s="291">
        <f t="shared" ref="D131:O131" si="38">SUM(D132)</f>
        <v>0</v>
      </c>
      <c r="E131" s="136">
        <f t="shared" si="38"/>
        <v>0</v>
      </c>
      <c r="F131" s="376">
        <f t="shared" si="38"/>
        <v>0</v>
      </c>
      <c r="G131" s="291">
        <f t="shared" si="38"/>
        <v>0</v>
      </c>
      <c r="H131" s="113">
        <f t="shared" si="38"/>
        <v>0</v>
      </c>
      <c r="I131" s="136">
        <f t="shared" si="38"/>
        <v>0</v>
      </c>
      <c r="J131" s="291">
        <f t="shared" si="38"/>
        <v>0</v>
      </c>
      <c r="K131" s="136">
        <f t="shared" si="38"/>
        <v>0</v>
      </c>
      <c r="L131" s="376">
        <f t="shared" si="38"/>
        <v>0</v>
      </c>
      <c r="M131" s="288">
        <f t="shared" si="38"/>
        <v>0</v>
      </c>
      <c r="N131" s="113">
        <f t="shared" si="38"/>
        <v>0</v>
      </c>
      <c r="O131" s="287">
        <f t="shared" si="38"/>
        <v>0</v>
      </c>
      <c r="P131" s="114"/>
    </row>
    <row r="132" spans="1:16" ht="24" x14ac:dyDescent="0.25">
      <c r="A132" s="36">
        <v>2283</v>
      </c>
      <c r="B132" s="57" t="s">
        <v>126</v>
      </c>
      <c r="C132" s="210">
        <f t="shared" si="35"/>
        <v>0</v>
      </c>
      <c r="D132" s="237"/>
      <c r="E132" s="415"/>
      <c r="F132" s="487">
        <f>D132+E132</f>
        <v>0</v>
      </c>
      <c r="G132" s="237"/>
      <c r="H132" s="60"/>
      <c r="I132" s="415">
        <f>G132+H132</f>
        <v>0</v>
      </c>
      <c r="J132" s="237"/>
      <c r="K132" s="415"/>
      <c r="L132" s="487">
        <f>J132+K132</f>
        <v>0</v>
      </c>
      <c r="M132" s="237"/>
      <c r="N132" s="60"/>
      <c r="O132" s="488">
        <f>N132+M132</f>
        <v>0</v>
      </c>
      <c r="P132" s="451"/>
    </row>
    <row r="133" spans="1:16" ht="38.25" customHeight="1" x14ac:dyDescent="0.25">
      <c r="A133" s="44">
        <v>2300</v>
      </c>
      <c r="B133" s="103" t="s">
        <v>127</v>
      </c>
      <c r="C133" s="222">
        <f t="shared" si="35"/>
        <v>22894</v>
      </c>
      <c r="D133" s="227">
        <f t="shared" ref="D133:O133" si="39">SUM(D134,D139,D143,D144,D147,D154,D162,D163,D166)</f>
        <v>0</v>
      </c>
      <c r="E133" s="412">
        <f t="shared" si="39"/>
        <v>0</v>
      </c>
      <c r="F133" s="375">
        <f t="shared" si="39"/>
        <v>0</v>
      </c>
      <c r="G133" s="227">
        <f t="shared" si="39"/>
        <v>21883</v>
      </c>
      <c r="H133" s="50">
        <f t="shared" si="39"/>
        <v>-61</v>
      </c>
      <c r="I133" s="412">
        <f t="shared" si="39"/>
        <v>21822</v>
      </c>
      <c r="J133" s="227">
        <f t="shared" si="39"/>
        <v>1072</v>
      </c>
      <c r="K133" s="412">
        <f t="shared" si="39"/>
        <v>0</v>
      </c>
      <c r="L133" s="375">
        <f t="shared" si="39"/>
        <v>1072</v>
      </c>
      <c r="M133" s="227">
        <f t="shared" si="39"/>
        <v>0</v>
      </c>
      <c r="N133" s="50">
        <f t="shared" si="39"/>
        <v>0</v>
      </c>
      <c r="O133" s="283">
        <f t="shared" si="39"/>
        <v>0</v>
      </c>
      <c r="P133" s="112"/>
    </row>
    <row r="134" spans="1:16" ht="24" x14ac:dyDescent="0.25">
      <c r="A134" s="164">
        <v>2310</v>
      </c>
      <c r="B134" s="52" t="s">
        <v>128</v>
      </c>
      <c r="C134" s="205">
        <f t="shared" si="35"/>
        <v>1533</v>
      </c>
      <c r="D134" s="291">
        <f t="shared" ref="D134:O134" si="40">SUM(D135:D138)</f>
        <v>0</v>
      </c>
      <c r="E134" s="136">
        <f t="shared" si="40"/>
        <v>0</v>
      </c>
      <c r="F134" s="376">
        <f t="shared" si="40"/>
        <v>0</v>
      </c>
      <c r="G134" s="291">
        <f t="shared" si="40"/>
        <v>1594</v>
      </c>
      <c r="H134" s="113">
        <f t="shared" si="40"/>
        <v>-61</v>
      </c>
      <c r="I134" s="136">
        <f t="shared" si="40"/>
        <v>1533</v>
      </c>
      <c r="J134" s="291">
        <f t="shared" si="40"/>
        <v>0</v>
      </c>
      <c r="K134" s="136">
        <f t="shared" si="40"/>
        <v>0</v>
      </c>
      <c r="L134" s="376">
        <f t="shared" si="40"/>
        <v>0</v>
      </c>
      <c r="M134" s="291">
        <f t="shared" si="40"/>
        <v>0</v>
      </c>
      <c r="N134" s="113">
        <f t="shared" si="40"/>
        <v>0</v>
      </c>
      <c r="O134" s="287">
        <f t="shared" si="40"/>
        <v>0</v>
      </c>
      <c r="P134" s="114"/>
    </row>
    <row r="135" spans="1:16" x14ac:dyDescent="0.25">
      <c r="A135" s="36">
        <v>2311</v>
      </c>
      <c r="B135" s="57" t="s">
        <v>129</v>
      </c>
      <c r="C135" s="210">
        <f t="shared" si="35"/>
        <v>533</v>
      </c>
      <c r="D135" s="237"/>
      <c r="E135" s="415"/>
      <c r="F135" s="487">
        <f>D135+E135</f>
        <v>0</v>
      </c>
      <c r="G135" s="237">
        <v>594</v>
      </c>
      <c r="H135" s="60">
        <v>-61</v>
      </c>
      <c r="I135" s="415">
        <f>G135+H135</f>
        <v>533</v>
      </c>
      <c r="J135" s="237"/>
      <c r="K135" s="415"/>
      <c r="L135" s="487">
        <f>J135+K135</f>
        <v>0</v>
      </c>
      <c r="M135" s="237"/>
      <c r="N135" s="60"/>
      <c r="O135" s="488">
        <f>N135+M135</f>
        <v>0</v>
      </c>
      <c r="P135" s="451"/>
    </row>
    <row r="136" spans="1:16" x14ac:dyDescent="0.25">
      <c r="A136" s="36">
        <v>2312</v>
      </c>
      <c r="B136" s="57" t="s">
        <v>130</v>
      </c>
      <c r="C136" s="210">
        <f t="shared" si="35"/>
        <v>1000</v>
      </c>
      <c r="D136" s="237"/>
      <c r="E136" s="415"/>
      <c r="F136" s="487">
        <f>D136+E136</f>
        <v>0</v>
      </c>
      <c r="G136" s="237">
        <v>1000</v>
      </c>
      <c r="H136" s="60"/>
      <c r="I136" s="415">
        <f>G136+H136</f>
        <v>1000</v>
      </c>
      <c r="J136" s="237"/>
      <c r="K136" s="415"/>
      <c r="L136" s="487">
        <f>J136+K136</f>
        <v>0</v>
      </c>
      <c r="M136" s="237"/>
      <c r="N136" s="60"/>
      <c r="O136" s="488">
        <f>N136+M136</f>
        <v>0</v>
      </c>
      <c r="P136" s="451"/>
    </row>
    <row r="137" spans="1:16" x14ac:dyDescent="0.25">
      <c r="A137" s="36">
        <v>2313</v>
      </c>
      <c r="B137" s="57" t="s">
        <v>131</v>
      </c>
      <c r="C137" s="210">
        <f t="shared" si="35"/>
        <v>0</v>
      </c>
      <c r="D137" s="237"/>
      <c r="E137" s="415"/>
      <c r="F137" s="487">
        <f>D137+E137</f>
        <v>0</v>
      </c>
      <c r="G137" s="237"/>
      <c r="H137" s="60"/>
      <c r="I137" s="415">
        <f>G137+H137</f>
        <v>0</v>
      </c>
      <c r="J137" s="237"/>
      <c r="K137" s="415"/>
      <c r="L137" s="487">
        <f>J137+K137</f>
        <v>0</v>
      </c>
      <c r="M137" s="237"/>
      <c r="N137" s="60"/>
      <c r="O137" s="488">
        <f>N137+M137</f>
        <v>0</v>
      </c>
      <c r="P137" s="451"/>
    </row>
    <row r="138" spans="1:16" ht="36" x14ac:dyDescent="0.25">
      <c r="A138" s="36">
        <v>2314</v>
      </c>
      <c r="B138" s="57" t="s">
        <v>132</v>
      </c>
      <c r="C138" s="210">
        <f t="shared" si="35"/>
        <v>0</v>
      </c>
      <c r="D138" s="237"/>
      <c r="E138" s="415"/>
      <c r="F138" s="487">
        <f>D138+E138</f>
        <v>0</v>
      </c>
      <c r="G138" s="237"/>
      <c r="H138" s="60"/>
      <c r="I138" s="415">
        <f>G138+H138</f>
        <v>0</v>
      </c>
      <c r="J138" s="237"/>
      <c r="K138" s="415"/>
      <c r="L138" s="487">
        <f>J138+K138</f>
        <v>0</v>
      </c>
      <c r="M138" s="237"/>
      <c r="N138" s="60"/>
      <c r="O138" s="488">
        <f>N138+M138</f>
        <v>0</v>
      </c>
      <c r="P138" s="451"/>
    </row>
    <row r="139" spans="1:16" x14ac:dyDescent="0.25">
      <c r="A139" s="108">
        <v>2320</v>
      </c>
      <c r="B139" s="57" t="s">
        <v>133</v>
      </c>
      <c r="C139" s="210">
        <f t="shared" si="35"/>
        <v>20</v>
      </c>
      <c r="D139" s="288">
        <f t="shared" ref="D139:O139" si="41">SUM(D140:D142)</f>
        <v>0</v>
      </c>
      <c r="E139" s="137">
        <f t="shared" si="41"/>
        <v>0</v>
      </c>
      <c r="F139" s="311">
        <f t="shared" si="41"/>
        <v>0</v>
      </c>
      <c r="G139" s="288">
        <f t="shared" si="41"/>
        <v>20</v>
      </c>
      <c r="H139" s="109">
        <f t="shared" si="41"/>
        <v>0</v>
      </c>
      <c r="I139" s="137">
        <f t="shared" si="41"/>
        <v>20</v>
      </c>
      <c r="J139" s="288">
        <f t="shared" si="41"/>
        <v>0</v>
      </c>
      <c r="K139" s="137">
        <f t="shared" si="41"/>
        <v>0</v>
      </c>
      <c r="L139" s="311">
        <f t="shared" si="41"/>
        <v>0</v>
      </c>
      <c r="M139" s="288">
        <f t="shared" si="41"/>
        <v>0</v>
      </c>
      <c r="N139" s="109">
        <f t="shared" si="41"/>
        <v>0</v>
      </c>
      <c r="O139" s="145">
        <f t="shared" si="41"/>
        <v>0</v>
      </c>
      <c r="P139" s="110"/>
    </row>
    <row r="140" spans="1:16" x14ac:dyDescent="0.25">
      <c r="A140" s="36">
        <v>2321</v>
      </c>
      <c r="B140" s="57" t="s">
        <v>134</v>
      </c>
      <c r="C140" s="210">
        <f t="shared" si="35"/>
        <v>0</v>
      </c>
      <c r="D140" s="237"/>
      <c r="E140" s="415"/>
      <c r="F140" s="487">
        <f>D140+E140</f>
        <v>0</v>
      </c>
      <c r="G140" s="237"/>
      <c r="H140" s="60"/>
      <c r="I140" s="415">
        <f>G140+H140</f>
        <v>0</v>
      </c>
      <c r="J140" s="237"/>
      <c r="K140" s="415"/>
      <c r="L140" s="487">
        <f>J140+K140</f>
        <v>0</v>
      </c>
      <c r="M140" s="237"/>
      <c r="N140" s="60"/>
      <c r="O140" s="488">
        <f>N140+M140</f>
        <v>0</v>
      </c>
      <c r="P140" s="451"/>
    </row>
    <row r="141" spans="1:16" x14ac:dyDescent="0.25">
      <c r="A141" s="36">
        <v>2322</v>
      </c>
      <c r="B141" s="57" t="s">
        <v>135</v>
      </c>
      <c r="C141" s="210">
        <f t="shared" si="35"/>
        <v>20</v>
      </c>
      <c r="D141" s="237"/>
      <c r="E141" s="415"/>
      <c r="F141" s="487">
        <f>D141+E141</f>
        <v>0</v>
      </c>
      <c r="G141" s="237">
        <v>20</v>
      </c>
      <c r="H141" s="60"/>
      <c r="I141" s="415">
        <f>G141+H141</f>
        <v>20</v>
      </c>
      <c r="J141" s="237"/>
      <c r="K141" s="415"/>
      <c r="L141" s="487">
        <f>J141+K141</f>
        <v>0</v>
      </c>
      <c r="M141" s="237"/>
      <c r="N141" s="60"/>
      <c r="O141" s="488">
        <f>N141+M141</f>
        <v>0</v>
      </c>
      <c r="P141" s="451"/>
    </row>
    <row r="142" spans="1:16" ht="10.5" customHeight="1" x14ac:dyDescent="0.25">
      <c r="A142" s="36">
        <v>2329</v>
      </c>
      <c r="B142" s="57" t="s">
        <v>136</v>
      </c>
      <c r="C142" s="210">
        <f t="shared" si="35"/>
        <v>0</v>
      </c>
      <c r="D142" s="237"/>
      <c r="E142" s="415"/>
      <c r="F142" s="487">
        <f>D142+E142</f>
        <v>0</v>
      </c>
      <c r="G142" s="237"/>
      <c r="H142" s="60"/>
      <c r="I142" s="415">
        <f>G142+H142</f>
        <v>0</v>
      </c>
      <c r="J142" s="237"/>
      <c r="K142" s="415"/>
      <c r="L142" s="487">
        <f>J142+K142</f>
        <v>0</v>
      </c>
      <c r="M142" s="237"/>
      <c r="N142" s="60"/>
      <c r="O142" s="488">
        <f>N142+M142</f>
        <v>0</v>
      </c>
      <c r="P142" s="451"/>
    </row>
    <row r="143" spans="1:16" x14ac:dyDescent="0.25">
      <c r="A143" s="108">
        <v>2330</v>
      </c>
      <c r="B143" s="57" t="s">
        <v>137</v>
      </c>
      <c r="C143" s="210">
        <f t="shared" si="35"/>
        <v>0</v>
      </c>
      <c r="D143" s="237"/>
      <c r="E143" s="415"/>
      <c r="F143" s="487">
        <f>D143+E143</f>
        <v>0</v>
      </c>
      <c r="G143" s="237"/>
      <c r="H143" s="60"/>
      <c r="I143" s="415">
        <f>G143+H143</f>
        <v>0</v>
      </c>
      <c r="J143" s="237"/>
      <c r="K143" s="415"/>
      <c r="L143" s="487">
        <f>J143+K143</f>
        <v>0</v>
      </c>
      <c r="M143" s="237"/>
      <c r="N143" s="60"/>
      <c r="O143" s="488">
        <f>N143+M143</f>
        <v>0</v>
      </c>
      <c r="P143" s="451"/>
    </row>
    <row r="144" spans="1:16" ht="48" x14ac:dyDescent="0.25">
      <c r="A144" s="108">
        <v>2340</v>
      </c>
      <c r="B144" s="57" t="s">
        <v>138</v>
      </c>
      <c r="C144" s="210">
        <f t="shared" si="35"/>
        <v>35</v>
      </c>
      <c r="D144" s="288">
        <f t="shared" ref="D144:O144" si="42">SUM(D145:D146)</f>
        <v>0</v>
      </c>
      <c r="E144" s="137">
        <f t="shared" si="42"/>
        <v>0</v>
      </c>
      <c r="F144" s="311">
        <f t="shared" si="42"/>
        <v>0</v>
      </c>
      <c r="G144" s="288">
        <f t="shared" si="42"/>
        <v>35</v>
      </c>
      <c r="H144" s="109">
        <f t="shared" si="42"/>
        <v>0</v>
      </c>
      <c r="I144" s="137">
        <f t="shared" si="42"/>
        <v>35</v>
      </c>
      <c r="J144" s="288">
        <f t="shared" si="42"/>
        <v>0</v>
      </c>
      <c r="K144" s="137">
        <f t="shared" si="42"/>
        <v>0</v>
      </c>
      <c r="L144" s="311">
        <f t="shared" si="42"/>
        <v>0</v>
      </c>
      <c r="M144" s="288">
        <f t="shared" si="42"/>
        <v>0</v>
      </c>
      <c r="N144" s="109">
        <f t="shared" si="42"/>
        <v>0</v>
      </c>
      <c r="O144" s="145">
        <f t="shared" si="42"/>
        <v>0</v>
      </c>
      <c r="P144" s="110"/>
    </row>
    <row r="145" spans="1:16" x14ac:dyDescent="0.25">
      <c r="A145" s="36">
        <v>2341</v>
      </c>
      <c r="B145" s="57" t="s">
        <v>139</v>
      </c>
      <c r="C145" s="210">
        <f t="shared" si="35"/>
        <v>35</v>
      </c>
      <c r="D145" s="237"/>
      <c r="E145" s="415"/>
      <c r="F145" s="487">
        <f>D145+E145</f>
        <v>0</v>
      </c>
      <c r="G145" s="237">
        <v>35</v>
      </c>
      <c r="H145" s="60"/>
      <c r="I145" s="415">
        <f>G145+H145</f>
        <v>35</v>
      </c>
      <c r="J145" s="237"/>
      <c r="K145" s="415"/>
      <c r="L145" s="487">
        <f>J145+K145</f>
        <v>0</v>
      </c>
      <c r="M145" s="237"/>
      <c r="N145" s="60"/>
      <c r="O145" s="488">
        <f>N145+M145</f>
        <v>0</v>
      </c>
      <c r="P145" s="451"/>
    </row>
    <row r="146" spans="1:16" ht="24" x14ac:dyDescent="0.25">
      <c r="A146" s="36">
        <v>2344</v>
      </c>
      <c r="B146" s="57" t="s">
        <v>140</v>
      </c>
      <c r="C146" s="210">
        <f t="shared" si="35"/>
        <v>0</v>
      </c>
      <c r="D146" s="237"/>
      <c r="E146" s="415"/>
      <c r="F146" s="487">
        <f>D146+E146</f>
        <v>0</v>
      </c>
      <c r="G146" s="237"/>
      <c r="H146" s="60"/>
      <c r="I146" s="415">
        <f>G146+H146</f>
        <v>0</v>
      </c>
      <c r="J146" s="237"/>
      <c r="K146" s="415"/>
      <c r="L146" s="487">
        <f>J146+K146</f>
        <v>0</v>
      </c>
      <c r="M146" s="237"/>
      <c r="N146" s="60"/>
      <c r="O146" s="488">
        <f>N146+M146</f>
        <v>0</v>
      </c>
      <c r="P146" s="451"/>
    </row>
    <row r="147" spans="1:16" ht="24" x14ac:dyDescent="0.25">
      <c r="A147" s="105">
        <v>2350</v>
      </c>
      <c r="B147" s="78" t="s">
        <v>141</v>
      </c>
      <c r="C147" s="266">
        <f t="shared" si="35"/>
        <v>1190</v>
      </c>
      <c r="D147" s="127">
        <f t="shared" ref="D147:O147" si="43">SUM(D148:D153)</f>
        <v>0</v>
      </c>
      <c r="E147" s="413">
        <f t="shared" si="43"/>
        <v>0</v>
      </c>
      <c r="F147" s="380">
        <f t="shared" si="43"/>
        <v>0</v>
      </c>
      <c r="G147" s="127">
        <f t="shared" si="43"/>
        <v>1190</v>
      </c>
      <c r="H147" s="106">
        <f t="shared" si="43"/>
        <v>0</v>
      </c>
      <c r="I147" s="413">
        <f t="shared" si="43"/>
        <v>1190</v>
      </c>
      <c r="J147" s="127">
        <f t="shared" si="43"/>
        <v>0</v>
      </c>
      <c r="K147" s="413">
        <f t="shared" si="43"/>
        <v>0</v>
      </c>
      <c r="L147" s="380">
        <f t="shared" si="43"/>
        <v>0</v>
      </c>
      <c r="M147" s="127">
        <f t="shared" si="43"/>
        <v>0</v>
      </c>
      <c r="N147" s="106">
        <f t="shared" si="43"/>
        <v>0</v>
      </c>
      <c r="O147" s="286">
        <f t="shared" si="43"/>
        <v>0</v>
      </c>
      <c r="P147" s="107"/>
    </row>
    <row r="148" spans="1:16" x14ac:dyDescent="0.25">
      <c r="A148" s="32">
        <v>2351</v>
      </c>
      <c r="B148" s="52" t="s">
        <v>142</v>
      </c>
      <c r="C148" s="205">
        <f t="shared" si="35"/>
        <v>100</v>
      </c>
      <c r="D148" s="231"/>
      <c r="E148" s="414"/>
      <c r="F148" s="484">
        <f t="shared" ref="F148:F153" si="44">D148+E148</f>
        <v>0</v>
      </c>
      <c r="G148" s="231">
        <v>100</v>
      </c>
      <c r="H148" s="55"/>
      <c r="I148" s="414">
        <f t="shared" ref="I148:I153" si="45">G148+H148</f>
        <v>100</v>
      </c>
      <c r="J148" s="231"/>
      <c r="K148" s="414"/>
      <c r="L148" s="484">
        <f t="shared" ref="L148:L153" si="46">J148+K148</f>
        <v>0</v>
      </c>
      <c r="M148" s="231"/>
      <c r="N148" s="55"/>
      <c r="O148" s="485">
        <f t="shared" ref="O148:O153" si="47">N148+M148</f>
        <v>0</v>
      </c>
      <c r="P148" s="449"/>
    </row>
    <row r="149" spans="1:16" x14ac:dyDescent="0.25">
      <c r="A149" s="36">
        <v>2352</v>
      </c>
      <c r="B149" s="57" t="s">
        <v>143</v>
      </c>
      <c r="C149" s="210">
        <f t="shared" si="35"/>
        <v>1090</v>
      </c>
      <c r="D149" s="237"/>
      <c r="E149" s="415"/>
      <c r="F149" s="487">
        <f t="shared" si="44"/>
        <v>0</v>
      </c>
      <c r="G149" s="237">
        <v>1090</v>
      </c>
      <c r="H149" s="60"/>
      <c r="I149" s="415">
        <f t="shared" si="45"/>
        <v>1090</v>
      </c>
      <c r="J149" s="237"/>
      <c r="K149" s="415"/>
      <c r="L149" s="487">
        <f t="shared" si="46"/>
        <v>0</v>
      </c>
      <c r="M149" s="237"/>
      <c r="N149" s="60"/>
      <c r="O149" s="488">
        <f t="shared" si="47"/>
        <v>0</v>
      </c>
      <c r="P149" s="451"/>
    </row>
    <row r="150" spans="1:16" ht="24" x14ac:dyDescent="0.25">
      <c r="A150" s="36">
        <v>2353</v>
      </c>
      <c r="B150" s="57" t="s">
        <v>144</v>
      </c>
      <c r="C150" s="210">
        <f t="shared" si="35"/>
        <v>0</v>
      </c>
      <c r="D150" s="237"/>
      <c r="E150" s="415"/>
      <c r="F150" s="487">
        <f t="shared" si="44"/>
        <v>0</v>
      </c>
      <c r="G150" s="237"/>
      <c r="H150" s="60"/>
      <c r="I150" s="415">
        <f t="shared" si="45"/>
        <v>0</v>
      </c>
      <c r="J150" s="237"/>
      <c r="K150" s="415"/>
      <c r="L150" s="487">
        <f t="shared" si="46"/>
        <v>0</v>
      </c>
      <c r="M150" s="237"/>
      <c r="N150" s="60"/>
      <c r="O150" s="488">
        <f t="shared" si="47"/>
        <v>0</v>
      </c>
      <c r="P150" s="451"/>
    </row>
    <row r="151" spans="1:16" ht="24" x14ac:dyDescent="0.25">
      <c r="A151" s="36">
        <v>2354</v>
      </c>
      <c r="B151" s="57" t="s">
        <v>145</v>
      </c>
      <c r="C151" s="210">
        <f t="shared" si="35"/>
        <v>0</v>
      </c>
      <c r="D151" s="237"/>
      <c r="E151" s="415"/>
      <c r="F151" s="487">
        <f t="shared" si="44"/>
        <v>0</v>
      </c>
      <c r="G151" s="237"/>
      <c r="H151" s="60"/>
      <c r="I151" s="415">
        <f t="shared" si="45"/>
        <v>0</v>
      </c>
      <c r="J151" s="237"/>
      <c r="K151" s="415"/>
      <c r="L151" s="487">
        <f t="shared" si="46"/>
        <v>0</v>
      </c>
      <c r="M151" s="237"/>
      <c r="N151" s="60"/>
      <c r="O151" s="488">
        <f t="shared" si="47"/>
        <v>0</v>
      </c>
      <c r="P151" s="451"/>
    </row>
    <row r="152" spans="1:16" ht="24" x14ac:dyDescent="0.25">
      <c r="A152" s="36">
        <v>2355</v>
      </c>
      <c r="B152" s="57" t="s">
        <v>146</v>
      </c>
      <c r="C152" s="210">
        <f t="shared" si="35"/>
        <v>0</v>
      </c>
      <c r="D152" s="237"/>
      <c r="E152" s="415"/>
      <c r="F152" s="487">
        <f t="shared" si="44"/>
        <v>0</v>
      </c>
      <c r="G152" s="237"/>
      <c r="H152" s="60"/>
      <c r="I152" s="415">
        <f t="shared" si="45"/>
        <v>0</v>
      </c>
      <c r="J152" s="237"/>
      <c r="K152" s="415"/>
      <c r="L152" s="487">
        <f t="shared" si="46"/>
        <v>0</v>
      </c>
      <c r="M152" s="237"/>
      <c r="N152" s="60"/>
      <c r="O152" s="488">
        <f t="shared" si="47"/>
        <v>0</v>
      </c>
      <c r="P152" s="451"/>
    </row>
    <row r="153" spans="1:16" ht="24" x14ac:dyDescent="0.25">
      <c r="A153" s="36">
        <v>2359</v>
      </c>
      <c r="B153" s="57" t="s">
        <v>147</v>
      </c>
      <c r="C153" s="210">
        <f t="shared" si="35"/>
        <v>0</v>
      </c>
      <c r="D153" s="237"/>
      <c r="E153" s="415"/>
      <c r="F153" s="487">
        <f t="shared" si="44"/>
        <v>0</v>
      </c>
      <c r="G153" s="237"/>
      <c r="H153" s="60"/>
      <c r="I153" s="415">
        <f t="shared" si="45"/>
        <v>0</v>
      </c>
      <c r="J153" s="237"/>
      <c r="K153" s="415"/>
      <c r="L153" s="487">
        <f t="shared" si="46"/>
        <v>0</v>
      </c>
      <c r="M153" s="237"/>
      <c r="N153" s="60"/>
      <c r="O153" s="488">
        <f t="shared" si="47"/>
        <v>0</v>
      </c>
      <c r="P153" s="451"/>
    </row>
    <row r="154" spans="1:16" ht="24.75" customHeight="1" x14ac:dyDescent="0.25">
      <c r="A154" s="108">
        <v>2360</v>
      </c>
      <c r="B154" s="57" t="s">
        <v>148</v>
      </c>
      <c r="C154" s="210">
        <f t="shared" si="35"/>
        <v>19626</v>
      </c>
      <c r="D154" s="288">
        <f t="shared" ref="D154:O154" si="48">SUM(D155:D161)</f>
        <v>0</v>
      </c>
      <c r="E154" s="137">
        <f t="shared" si="48"/>
        <v>0</v>
      </c>
      <c r="F154" s="311">
        <f t="shared" si="48"/>
        <v>0</v>
      </c>
      <c r="G154" s="288">
        <f t="shared" si="48"/>
        <v>18554</v>
      </c>
      <c r="H154" s="109">
        <f t="shared" si="48"/>
        <v>0</v>
      </c>
      <c r="I154" s="137">
        <f t="shared" si="48"/>
        <v>18554</v>
      </c>
      <c r="J154" s="288">
        <f t="shared" si="48"/>
        <v>1072</v>
      </c>
      <c r="K154" s="137">
        <f t="shared" si="48"/>
        <v>0</v>
      </c>
      <c r="L154" s="311">
        <f t="shared" si="48"/>
        <v>1072</v>
      </c>
      <c r="M154" s="288">
        <f t="shared" si="48"/>
        <v>0</v>
      </c>
      <c r="N154" s="109">
        <f t="shared" si="48"/>
        <v>0</v>
      </c>
      <c r="O154" s="145">
        <f t="shared" si="48"/>
        <v>0</v>
      </c>
      <c r="P154" s="110"/>
    </row>
    <row r="155" spans="1:16" x14ac:dyDescent="0.25">
      <c r="A155" s="35">
        <v>2361</v>
      </c>
      <c r="B155" s="57" t="s">
        <v>149</v>
      </c>
      <c r="C155" s="210">
        <f t="shared" si="35"/>
        <v>200</v>
      </c>
      <c r="D155" s="237"/>
      <c r="E155" s="415"/>
      <c r="F155" s="487">
        <f t="shared" ref="F155:F162" si="49">D155+E155</f>
        <v>0</v>
      </c>
      <c r="G155" s="237">
        <v>200</v>
      </c>
      <c r="H155" s="60"/>
      <c r="I155" s="415">
        <f t="shared" ref="I155:I162" si="50">G155+H155</f>
        <v>200</v>
      </c>
      <c r="J155" s="237"/>
      <c r="K155" s="415"/>
      <c r="L155" s="487">
        <f t="shared" ref="L155:L162" si="51">J155+K155</f>
        <v>0</v>
      </c>
      <c r="M155" s="237"/>
      <c r="N155" s="60"/>
      <c r="O155" s="488">
        <f t="shared" ref="O155:O162" si="52">N155+M155</f>
        <v>0</v>
      </c>
      <c r="P155" s="451"/>
    </row>
    <row r="156" spans="1:16" ht="24" x14ac:dyDescent="0.25">
      <c r="A156" s="35">
        <v>2362</v>
      </c>
      <c r="B156" s="57" t="s">
        <v>150</v>
      </c>
      <c r="C156" s="210">
        <f t="shared" si="35"/>
        <v>0</v>
      </c>
      <c r="D156" s="237"/>
      <c r="E156" s="415"/>
      <c r="F156" s="487">
        <f t="shared" si="49"/>
        <v>0</v>
      </c>
      <c r="G156" s="237"/>
      <c r="H156" s="60"/>
      <c r="I156" s="415">
        <f t="shared" si="50"/>
        <v>0</v>
      </c>
      <c r="J156" s="237"/>
      <c r="K156" s="415"/>
      <c r="L156" s="487">
        <f t="shared" si="51"/>
        <v>0</v>
      </c>
      <c r="M156" s="237"/>
      <c r="N156" s="60"/>
      <c r="O156" s="488">
        <f t="shared" si="52"/>
        <v>0</v>
      </c>
      <c r="P156" s="451"/>
    </row>
    <row r="157" spans="1:16" x14ac:dyDescent="0.25">
      <c r="A157" s="35">
        <v>2363</v>
      </c>
      <c r="B157" s="57" t="s">
        <v>151</v>
      </c>
      <c r="C157" s="210">
        <f t="shared" si="35"/>
        <v>19426</v>
      </c>
      <c r="D157" s="237"/>
      <c r="E157" s="415"/>
      <c r="F157" s="487">
        <f t="shared" si="49"/>
        <v>0</v>
      </c>
      <c r="G157" s="237">
        <v>18354</v>
      </c>
      <c r="H157" s="60"/>
      <c r="I157" s="415">
        <f t="shared" si="50"/>
        <v>18354</v>
      </c>
      <c r="J157" s="237">
        <f>2172-1100</f>
        <v>1072</v>
      </c>
      <c r="K157" s="415"/>
      <c r="L157" s="487">
        <f t="shared" si="51"/>
        <v>1072</v>
      </c>
      <c r="M157" s="237"/>
      <c r="N157" s="60"/>
      <c r="O157" s="488">
        <f t="shared" si="52"/>
        <v>0</v>
      </c>
      <c r="P157" s="451"/>
    </row>
    <row r="158" spans="1:16" x14ac:dyDescent="0.25">
      <c r="A158" s="35">
        <v>2364</v>
      </c>
      <c r="B158" s="57" t="s">
        <v>152</v>
      </c>
      <c r="C158" s="210">
        <f t="shared" si="35"/>
        <v>0</v>
      </c>
      <c r="D158" s="237"/>
      <c r="E158" s="415"/>
      <c r="F158" s="487">
        <f t="shared" si="49"/>
        <v>0</v>
      </c>
      <c r="G158" s="237"/>
      <c r="H158" s="60"/>
      <c r="I158" s="415">
        <f t="shared" si="50"/>
        <v>0</v>
      </c>
      <c r="J158" s="237"/>
      <c r="K158" s="415"/>
      <c r="L158" s="487">
        <f t="shared" si="51"/>
        <v>0</v>
      </c>
      <c r="M158" s="237"/>
      <c r="N158" s="60"/>
      <c r="O158" s="488">
        <f t="shared" si="52"/>
        <v>0</v>
      </c>
      <c r="P158" s="451"/>
    </row>
    <row r="159" spans="1:16" ht="12.75" customHeight="1" x14ac:dyDescent="0.25">
      <c r="A159" s="35">
        <v>2365</v>
      </c>
      <c r="B159" s="57" t="s">
        <v>153</v>
      </c>
      <c r="C159" s="210">
        <f t="shared" si="35"/>
        <v>0</v>
      </c>
      <c r="D159" s="237"/>
      <c r="E159" s="415"/>
      <c r="F159" s="487">
        <f t="shared" si="49"/>
        <v>0</v>
      </c>
      <c r="G159" s="237"/>
      <c r="H159" s="60"/>
      <c r="I159" s="415">
        <f t="shared" si="50"/>
        <v>0</v>
      </c>
      <c r="J159" s="237"/>
      <c r="K159" s="415"/>
      <c r="L159" s="487">
        <f t="shared" si="51"/>
        <v>0</v>
      </c>
      <c r="M159" s="237"/>
      <c r="N159" s="60"/>
      <c r="O159" s="488">
        <f t="shared" si="52"/>
        <v>0</v>
      </c>
      <c r="P159" s="451"/>
    </row>
    <row r="160" spans="1:16" ht="36" x14ac:dyDescent="0.25">
      <c r="A160" s="35">
        <v>2366</v>
      </c>
      <c r="B160" s="57" t="s">
        <v>154</v>
      </c>
      <c r="C160" s="210">
        <f t="shared" si="35"/>
        <v>0</v>
      </c>
      <c r="D160" s="237"/>
      <c r="E160" s="415"/>
      <c r="F160" s="487">
        <f t="shared" si="49"/>
        <v>0</v>
      </c>
      <c r="G160" s="237"/>
      <c r="H160" s="60"/>
      <c r="I160" s="415">
        <f t="shared" si="50"/>
        <v>0</v>
      </c>
      <c r="J160" s="237"/>
      <c r="K160" s="415"/>
      <c r="L160" s="487">
        <f t="shared" si="51"/>
        <v>0</v>
      </c>
      <c r="M160" s="237"/>
      <c r="N160" s="60"/>
      <c r="O160" s="488">
        <f t="shared" si="52"/>
        <v>0</v>
      </c>
      <c r="P160" s="451"/>
    </row>
    <row r="161" spans="1:16" ht="48" x14ac:dyDescent="0.25">
      <c r="A161" s="35">
        <v>2369</v>
      </c>
      <c r="B161" s="57" t="s">
        <v>155</v>
      </c>
      <c r="C161" s="210">
        <f t="shared" si="35"/>
        <v>0</v>
      </c>
      <c r="D161" s="237"/>
      <c r="E161" s="415"/>
      <c r="F161" s="487">
        <f t="shared" si="49"/>
        <v>0</v>
      </c>
      <c r="G161" s="237"/>
      <c r="H161" s="60"/>
      <c r="I161" s="415">
        <f t="shared" si="50"/>
        <v>0</v>
      </c>
      <c r="J161" s="237"/>
      <c r="K161" s="415"/>
      <c r="L161" s="487">
        <f t="shared" si="51"/>
        <v>0</v>
      </c>
      <c r="M161" s="237"/>
      <c r="N161" s="60"/>
      <c r="O161" s="488">
        <f t="shared" si="52"/>
        <v>0</v>
      </c>
      <c r="P161" s="451"/>
    </row>
    <row r="162" spans="1:16" x14ac:dyDescent="0.25">
      <c r="A162" s="105">
        <v>2370</v>
      </c>
      <c r="B162" s="78" t="s">
        <v>156</v>
      </c>
      <c r="C162" s="266">
        <f t="shared" si="35"/>
        <v>490</v>
      </c>
      <c r="D162" s="289"/>
      <c r="E162" s="416"/>
      <c r="F162" s="490">
        <f t="shared" si="49"/>
        <v>0</v>
      </c>
      <c r="G162" s="289">
        <v>490</v>
      </c>
      <c r="H162" s="111"/>
      <c r="I162" s="416">
        <f t="shared" si="50"/>
        <v>490</v>
      </c>
      <c r="J162" s="289"/>
      <c r="K162" s="416"/>
      <c r="L162" s="490">
        <f t="shared" si="51"/>
        <v>0</v>
      </c>
      <c r="M162" s="289"/>
      <c r="N162" s="111"/>
      <c r="O162" s="491">
        <f t="shared" si="52"/>
        <v>0</v>
      </c>
      <c r="P162" s="492"/>
    </row>
    <row r="163" spans="1:16" x14ac:dyDescent="0.25">
      <c r="A163" s="105">
        <v>2380</v>
      </c>
      <c r="B163" s="78" t="s">
        <v>157</v>
      </c>
      <c r="C163" s="266">
        <f t="shared" si="35"/>
        <v>0</v>
      </c>
      <c r="D163" s="127">
        <f t="shared" ref="D163:O163" si="53">SUM(D164:D165)</f>
        <v>0</v>
      </c>
      <c r="E163" s="413">
        <f t="shared" si="53"/>
        <v>0</v>
      </c>
      <c r="F163" s="380">
        <f t="shared" si="53"/>
        <v>0</v>
      </c>
      <c r="G163" s="127">
        <f t="shared" si="53"/>
        <v>0</v>
      </c>
      <c r="H163" s="106">
        <f t="shared" si="53"/>
        <v>0</v>
      </c>
      <c r="I163" s="413">
        <f t="shared" si="53"/>
        <v>0</v>
      </c>
      <c r="J163" s="127">
        <f t="shared" si="53"/>
        <v>0</v>
      </c>
      <c r="K163" s="413">
        <f t="shared" si="53"/>
        <v>0</v>
      </c>
      <c r="L163" s="380">
        <f t="shared" si="53"/>
        <v>0</v>
      </c>
      <c r="M163" s="127">
        <f t="shared" si="53"/>
        <v>0</v>
      </c>
      <c r="N163" s="106">
        <f t="shared" si="53"/>
        <v>0</v>
      </c>
      <c r="O163" s="286">
        <f t="shared" si="53"/>
        <v>0</v>
      </c>
      <c r="P163" s="107"/>
    </row>
    <row r="164" spans="1:16" x14ac:dyDescent="0.25">
      <c r="A164" s="31">
        <v>2381</v>
      </c>
      <c r="B164" s="52" t="s">
        <v>158</v>
      </c>
      <c r="C164" s="205">
        <f t="shared" si="35"/>
        <v>0</v>
      </c>
      <c r="D164" s="231"/>
      <c r="E164" s="414"/>
      <c r="F164" s="484">
        <f>D164+E164</f>
        <v>0</v>
      </c>
      <c r="G164" s="231"/>
      <c r="H164" s="55"/>
      <c r="I164" s="414">
        <f>G164+H164</f>
        <v>0</v>
      </c>
      <c r="J164" s="231"/>
      <c r="K164" s="414"/>
      <c r="L164" s="484">
        <f>J164+K164</f>
        <v>0</v>
      </c>
      <c r="M164" s="231"/>
      <c r="N164" s="55"/>
      <c r="O164" s="485">
        <f>N164+M164</f>
        <v>0</v>
      </c>
      <c r="P164" s="449"/>
    </row>
    <row r="165" spans="1:16" ht="24" x14ac:dyDescent="0.25">
      <c r="A165" s="35">
        <v>2389</v>
      </c>
      <c r="B165" s="57" t="s">
        <v>159</v>
      </c>
      <c r="C165" s="210">
        <f t="shared" si="35"/>
        <v>0</v>
      </c>
      <c r="D165" s="237"/>
      <c r="E165" s="415"/>
      <c r="F165" s="487">
        <f>D165+E165</f>
        <v>0</v>
      </c>
      <c r="G165" s="237"/>
      <c r="H165" s="60"/>
      <c r="I165" s="415">
        <f>G165+H165</f>
        <v>0</v>
      </c>
      <c r="J165" s="237"/>
      <c r="K165" s="415"/>
      <c r="L165" s="487">
        <f>J165+K165</f>
        <v>0</v>
      </c>
      <c r="M165" s="237"/>
      <c r="N165" s="60"/>
      <c r="O165" s="488">
        <f>N165+M165</f>
        <v>0</v>
      </c>
      <c r="P165" s="451"/>
    </row>
    <row r="166" spans="1:16" x14ac:dyDescent="0.25">
      <c r="A166" s="105">
        <v>2390</v>
      </c>
      <c r="B166" s="78" t="s">
        <v>160</v>
      </c>
      <c r="C166" s="266">
        <f t="shared" si="35"/>
        <v>0</v>
      </c>
      <c r="D166" s="289"/>
      <c r="E166" s="416"/>
      <c r="F166" s="490">
        <f>D166+E166</f>
        <v>0</v>
      </c>
      <c r="G166" s="289"/>
      <c r="H166" s="111"/>
      <c r="I166" s="416">
        <f>G166+H166</f>
        <v>0</v>
      </c>
      <c r="J166" s="289"/>
      <c r="K166" s="416"/>
      <c r="L166" s="490">
        <f>J166+K166</f>
        <v>0</v>
      </c>
      <c r="M166" s="289"/>
      <c r="N166" s="111"/>
      <c r="O166" s="491">
        <f>N166+M166</f>
        <v>0</v>
      </c>
      <c r="P166" s="492"/>
    </row>
    <row r="167" spans="1:16" x14ac:dyDescent="0.25">
      <c r="A167" s="44">
        <v>2400</v>
      </c>
      <c r="B167" s="103" t="s">
        <v>161</v>
      </c>
      <c r="C167" s="222">
        <f t="shared" si="35"/>
        <v>0</v>
      </c>
      <c r="D167" s="296"/>
      <c r="E167" s="495"/>
      <c r="F167" s="494">
        <f>D167+E167</f>
        <v>0</v>
      </c>
      <c r="G167" s="296"/>
      <c r="H167" s="116"/>
      <c r="I167" s="495">
        <f>G167+H167</f>
        <v>0</v>
      </c>
      <c r="J167" s="296"/>
      <c r="K167" s="495"/>
      <c r="L167" s="494">
        <f>J167+K167</f>
        <v>0</v>
      </c>
      <c r="M167" s="296"/>
      <c r="N167" s="116"/>
      <c r="O167" s="496">
        <f>N167+M167</f>
        <v>0</v>
      </c>
      <c r="P167" s="497"/>
    </row>
    <row r="168" spans="1:16" ht="24" x14ac:dyDescent="0.25">
      <c r="A168" s="44">
        <v>2500</v>
      </c>
      <c r="B168" s="103" t="s">
        <v>162</v>
      </c>
      <c r="C168" s="222">
        <f t="shared" si="35"/>
        <v>0</v>
      </c>
      <c r="D168" s="227">
        <f t="shared" ref="D168:O168" si="54">SUM(D169,D174)</f>
        <v>0</v>
      </c>
      <c r="E168" s="412">
        <f t="shared" si="54"/>
        <v>0</v>
      </c>
      <c r="F168" s="375">
        <f t="shared" si="54"/>
        <v>0</v>
      </c>
      <c r="G168" s="227">
        <f t="shared" si="54"/>
        <v>0</v>
      </c>
      <c r="H168" s="50">
        <f t="shared" si="54"/>
        <v>0</v>
      </c>
      <c r="I168" s="412">
        <f t="shared" si="54"/>
        <v>0</v>
      </c>
      <c r="J168" s="227">
        <f t="shared" si="54"/>
        <v>0</v>
      </c>
      <c r="K168" s="412">
        <f t="shared" si="54"/>
        <v>0</v>
      </c>
      <c r="L168" s="375">
        <f t="shared" si="54"/>
        <v>0</v>
      </c>
      <c r="M168" s="304">
        <f t="shared" si="54"/>
        <v>0</v>
      </c>
      <c r="N168" s="50">
        <f t="shared" si="54"/>
        <v>0</v>
      </c>
      <c r="O168" s="283">
        <f t="shared" si="54"/>
        <v>0</v>
      </c>
      <c r="P168" s="112"/>
    </row>
    <row r="169" spans="1:16" ht="16.5" customHeight="1" x14ac:dyDescent="0.25">
      <c r="A169" s="164">
        <v>2510</v>
      </c>
      <c r="B169" s="52" t="s">
        <v>163</v>
      </c>
      <c r="C169" s="205">
        <f t="shared" si="35"/>
        <v>0</v>
      </c>
      <c r="D169" s="291">
        <f t="shared" ref="D169:O169" si="55">SUM(D170:D173)</f>
        <v>0</v>
      </c>
      <c r="E169" s="136">
        <f t="shared" si="55"/>
        <v>0</v>
      </c>
      <c r="F169" s="376">
        <f t="shared" si="55"/>
        <v>0</v>
      </c>
      <c r="G169" s="291">
        <f t="shared" si="55"/>
        <v>0</v>
      </c>
      <c r="H169" s="113">
        <f t="shared" si="55"/>
        <v>0</v>
      </c>
      <c r="I169" s="136">
        <f t="shared" si="55"/>
        <v>0</v>
      </c>
      <c r="J169" s="291">
        <f t="shared" si="55"/>
        <v>0</v>
      </c>
      <c r="K169" s="136">
        <f t="shared" si="55"/>
        <v>0</v>
      </c>
      <c r="L169" s="376">
        <f t="shared" si="55"/>
        <v>0</v>
      </c>
      <c r="M169" s="295">
        <f t="shared" si="55"/>
        <v>0</v>
      </c>
      <c r="N169" s="113">
        <f t="shared" si="55"/>
        <v>0</v>
      </c>
      <c r="O169" s="287">
        <f t="shared" si="55"/>
        <v>0</v>
      </c>
      <c r="P169" s="114"/>
    </row>
    <row r="170" spans="1:16" ht="24" x14ac:dyDescent="0.25">
      <c r="A170" s="36">
        <v>2512</v>
      </c>
      <c r="B170" s="57" t="s">
        <v>164</v>
      </c>
      <c r="C170" s="210">
        <f t="shared" si="35"/>
        <v>0</v>
      </c>
      <c r="D170" s="237"/>
      <c r="E170" s="415"/>
      <c r="F170" s="487">
        <f t="shared" ref="F170:F175" si="56">D170+E170</f>
        <v>0</v>
      </c>
      <c r="G170" s="237"/>
      <c r="H170" s="60"/>
      <c r="I170" s="415">
        <f t="shared" ref="I170:I175" si="57">G170+H170</f>
        <v>0</v>
      </c>
      <c r="J170" s="237"/>
      <c r="K170" s="415"/>
      <c r="L170" s="487">
        <f t="shared" ref="L170:L175" si="58">J170+K170</f>
        <v>0</v>
      </c>
      <c r="M170" s="237"/>
      <c r="N170" s="60"/>
      <c r="O170" s="488">
        <f t="shared" ref="O170:O175" si="59">N170+M170</f>
        <v>0</v>
      </c>
      <c r="P170" s="451"/>
    </row>
    <row r="171" spans="1:16" ht="36" x14ac:dyDescent="0.25">
      <c r="A171" s="36">
        <v>2513</v>
      </c>
      <c r="B171" s="57" t="s">
        <v>165</v>
      </c>
      <c r="C171" s="210">
        <f t="shared" si="35"/>
        <v>0</v>
      </c>
      <c r="D171" s="237"/>
      <c r="E171" s="415"/>
      <c r="F171" s="487">
        <f t="shared" si="56"/>
        <v>0</v>
      </c>
      <c r="G171" s="237"/>
      <c r="H171" s="60"/>
      <c r="I171" s="415">
        <f t="shared" si="57"/>
        <v>0</v>
      </c>
      <c r="J171" s="237"/>
      <c r="K171" s="415"/>
      <c r="L171" s="487">
        <f t="shared" si="58"/>
        <v>0</v>
      </c>
      <c r="M171" s="237"/>
      <c r="N171" s="60"/>
      <c r="O171" s="488">
        <f t="shared" si="59"/>
        <v>0</v>
      </c>
      <c r="P171" s="451"/>
    </row>
    <row r="172" spans="1:16" ht="24" x14ac:dyDescent="0.25">
      <c r="A172" s="36">
        <v>2515</v>
      </c>
      <c r="B172" s="57" t="s">
        <v>166</v>
      </c>
      <c r="C172" s="210">
        <f t="shared" si="35"/>
        <v>0</v>
      </c>
      <c r="D172" s="237"/>
      <c r="E172" s="415"/>
      <c r="F172" s="487">
        <f t="shared" si="56"/>
        <v>0</v>
      </c>
      <c r="G172" s="237"/>
      <c r="H172" s="60"/>
      <c r="I172" s="415">
        <f t="shared" si="57"/>
        <v>0</v>
      </c>
      <c r="J172" s="237"/>
      <c r="K172" s="415"/>
      <c r="L172" s="487">
        <f t="shared" si="58"/>
        <v>0</v>
      </c>
      <c r="M172" s="237"/>
      <c r="N172" s="60"/>
      <c r="O172" s="488">
        <f t="shared" si="59"/>
        <v>0</v>
      </c>
      <c r="P172" s="451"/>
    </row>
    <row r="173" spans="1:16" ht="24" x14ac:dyDescent="0.25">
      <c r="A173" s="36">
        <v>2519</v>
      </c>
      <c r="B173" s="57" t="s">
        <v>167</v>
      </c>
      <c r="C173" s="210">
        <f t="shared" si="35"/>
        <v>0</v>
      </c>
      <c r="D173" s="237"/>
      <c r="E173" s="415"/>
      <c r="F173" s="487">
        <f t="shared" si="56"/>
        <v>0</v>
      </c>
      <c r="G173" s="237"/>
      <c r="H173" s="60"/>
      <c r="I173" s="415">
        <f t="shared" si="57"/>
        <v>0</v>
      </c>
      <c r="J173" s="237"/>
      <c r="K173" s="415"/>
      <c r="L173" s="487">
        <f t="shared" si="58"/>
        <v>0</v>
      </c>
      <c r="M173" s="237"/>
      <c r="N173" s="60"/>
      <c r="O173" s="488">
        <f t="shared" si="59"/>
        <v>0</v>
      </c>
      <c r="P173" s="451"/>
    </row>
    <row r="174" spans="1:16" ht="24" x14ac:dyDescent="0.25">
      <c r="A174" s="108">
        <v>2520</v>
      </c>
      <c r="B174" s="57" t="s">
        <v>168</v>
      </c>
      <c r="C174" s="210">
        <f t="shared" si="35"/>
        <v>0</v>
      </c>
      <c r="D174" s="237"/>
      <c r="E174" s="415"/>
      <c r="F174" s="487">
        <f t="shared" si="56"/>
        <v>0</v>
      </c>
      <c r="G174" s="237"/>
      <c r="H174" s="60"/>
      <c r="I174" s="415">
        <f t="shared" si="57"/>
        <v>0</v>
      </c>
      <c r="J174" s="237"/>
      <c r="K174" s="415"/>
      <c r="L174" s="487">
        <f t="shared" si="58"/>
        <v>0</v>
      </c>
      <c r="M174" s="237"/>
      <c r="N174" s="60"/>
      <c r="O174" s="488">
        <f t="shared" si="59"/>
        <v>0</v>
      </c>
      <c r="P174" s="451"/>
    </row>
    <row r="175" spans="1:16" s="117" customFormat="1" ht="48" x14ac:dyDescent="0.25">
      <c r="A175" s="17">
        <v>2800</v>
      </c>
      <c r="B175" s="52" t="s">
        <v>169</v>
      </c>
      <c r="C175" s="205">
        <f t="shared" si="35"/>
        <v>0</v>
      </c>
      <c r="D175" s="204"/>
      <c r="E175" s="430"/>
      <c r="F175" s="429">
        <f t="shared" si="56"/>
        <v>0</v>
      </c>
      <c r="G175" s="204"/>
      <c r="H175" s="34"/>
      <c r="I175" s="430">
        <f t="shared" si="57"/>
        <v>0</v>
      </c>
      <c r="J175" s="204"/>
      <c r="K175" s="430"/>
      <c r="L175" s="429">
        <f t="shared" si="58"/>
        <v>0</v>
      </c>
      <c r="M175" s="204"/>
      <c r="N175" s="34"/>
      <c r="O175" s="431">
        <f t="shared" si="59"/>
        <v>0</v>
      </c>
      <c r="P175" s="432"/>
    </row>
    <row r="176" spans="1:16" x14ac:dyDescent="0.25">
      <c r="A176" s="99">
        <v>3000</v>
      </c>
      <c r="B176" s="99" t="s">
        <v>170</v>
      </c>
      <c r="C176" s="588">
        <f t="shared" si="35"/>
        <v>0</v>
      </c>
      <c r="D176" s="478">
        <f t="shared" ref="D176:O176" si="60">SUM(D177,D187)</f>
        <v>0</v>
      </c>
      <c r="E176" s="480">
        <f t="shared" si="60"/>
        <v>0</v>
      </c>
      <c r="F176" s="476">
        <f t="shared" si="60"/>
        <v>0</v>
      </c>
      <c r="G176" s="478">
        <f t="shared" si="60"/>
        <v>0</v>
      </c>
      <c r="H176" s="479">
        <f t="shared" si="60"/>
        <v>0</v>
      </c>
      <c r="I176" s="480">
        <f t="shared" si="60"/>
        <v>0</v>
      </c>
      <c r="J176" s="478">
        <f t="shared" si="60"/>
        <v>0</v>
      </c>
      <c r="K176" s="480">
        <f t="shared" si="60"/>
        <v>0</v>
      </c>
      <c r="L176" s="476">
        <f t="shared" si="60"/>
        <v>0</v>
      </c>
      <c r="M176" s="280">
        <f t="shared" si="60"/>
        <v>0</v>
      </c>
      <c r="N176" s="101">
        <f t="shared" si="60"/>
        <v>0</v>
      </c>
      <c r="O176" s="281">
        <f t="shared" si="60"/>
        <v>0</v>
      </c>
      <c r="P176" s="102"/>
    </row>
    <row r="177" spans="1:16" ht="24" x14ac:dyDescent="0.25">
      <c r="A177" s="44">
        <v>3200</v>
      </c>
      <c r="B177" s="118" t="s">
        <v>171</v>
      </c>
      <c r="C177" s="222">
        <f t="shared" si="35"/>
        <v>0</v>
      </c>
      <c r="D177" s="227">
        <f t="shared" ref="D177:O177" si="61">SUM(D178,D182)</f>
        <v>0</v>
      </c>
      <c r="E177" s="412">
        <f t="shared" si="61"/>
        <v>0</v>
      </c>
      <c r="F177" s="375">
        <f t="shared" si="61"/>
        <v>0</v>
      </c>
      <c r="G177" s="227">
        <f t="shared" si="61"/>
        <v>0</v>
      </c>
      <c r="H177" s="50">
        <f t="shared" si="61"/>
        <v>0</v>
      </c>
      <c r="I177" s="412">
        <f t="shared" si="61"/>
        <v>0</v>
      </c>
      <c r="J177" s="227">
        <f t="shared" si="61"/>
        <v>0</v>
      </c>
      <c r="K177" s="412">
        <f t="shared" si="61"/>
        <v>0</v>
      </c>
      <c r="L177" s="375">
        <f t="shared" si="61"/>
        <v>0</v>
      </c>
      <c r="M177" s="304">
        <f t="shared" si="61"/>
        <v>0</v>
      </c>
      <c r="N177" s="50">
        <f t="shared" si="61"/>
        <v>0</v>
      </c>
      <c r="O177" s="283">
        <f t="shared" si="61"/>
        <v>0</v>
      </c>
      <c r="P177" s="112"/>
    </row>
    <row r="178" spans="1:16" ht="36" x14ac:dyDescent="0.25">
      <c r="A178" s="164">
        <v>3260</v>
      </c>
      <c r="B178" s="52" t="s">
        <v>172</v>
      </c>
      <c r="C178" s="205">
        <f t="shared" si="35"/>
        <v>0</v>
      </c>
      <c r="D178" s="291">
        <f t="shared" ref="D178:O178" si="62">SUM(D179:D181)</f>
        <v>0</v>
      </c>
      <c r="E178" s="136">
        <f t="shared" si="62"/>
        <v>0</v>
      </c>
      <c r="F178" s="376">
        <f t="shared" si="62"/>
        <v>0</v>
      </c>
      <c r="G178" s="291">
        <f t="shared" si="62"/>
        <v>0</v>
      </c>
      <c r="H178" s="113">
        <f t="shared" si="62"/>
        <v>0</v>
      </c>
      <c r="I178" s="136">
        <f t="shared" si="62"/>
        <v>0</v>
      </c>
      <c r="J178" s="291">
        <f t="shared" si="62"/>
        <v>0</v>
      </c>
      <c r="K178" s="136">
        <f t="shared" si="62"/>
        <v>0</v>
      </c>
      <c r="L178" s="376">
        <f t="shared" si="62"/>
        <v>0</v>
      </c>
      <c r="M178" s="291">
        <f t="shared" si="62"/>
        <v>0</v>
      </c>
      <c r="N178" s="113">
        <f t="shared" si="62"/>
        <v>0</v>
      </c>
      <c r="O178" s="287">
        <f t="shared" si="62"/>
        <v>0</v>
      </c>
      <c r="P178" s="114"/>
    </row>
    <row r="179" spans="1:16" ht="24" x14ac:dyDescent="0.25">
      <c r="A179" s="36">
        <v>3261</v>
      </c>
      <c r="B179" s="57" t="s">
        <v>173</v>
      </c>
      <c r="C179" s="210">
        <f t="shared" si="35"/>
        <v>0</v>
      </c>
      <c r="D179" s="237"/>
      <c r="E179" s="415"/>
      <c r="F179" s="487">
        <f>D179+E179</f>
        <v>0</v>
      </c>
      <c r="G179" s="237"/>
      <c r="H179" s="60"/>
      <c r="I179" s="415">
        <f>G179+H179</f>
        <v>0</v>
      </c>
      <c r="J179" s="237"/>
      <c r="K179" s="415"/>
      <c r="L179" s="487">
        <f>J179+K179</f>
        <v>0</v>
      </c>
      <c r="M179" s="237"/>
      <c r="N179" s="60"/>
      <c r="O179" s="488">
        <f>N179+M179</f>
        <v>0</v>
      </c>
      <c r="P179" s="451"/>
    </row>
    <row r="180" spans="1:16" ht="36" x14ac:dyDescent="0.25">
      <c r="A180" s="36">
        <v>3262</v>
      </c>
      <c r="B180" s="57" t="s">
        <v>174</v>
      </c>
      <c r="C180" s="210">
        <f t="shared" si="35"/>
        <v>0</v>
      </c>
      <c r="D180" s="237"/>
      <c r="E180" s="415"/>
      <c r="F180" s="487">
        <f>D180+E180</f>
        <v>0</v>
      </c>
      <c r="G180" s="237"/>
      <c r="H180" s="60"/>
      <c r="I180" s="415">
        <f>G180+H180</f>
        <v>0</v>
      </c>
      <c r="J180" s="237"/>
      <c r="K180" s="415"/>
      <c r="L180" s="487">
        <f>J180+K180</f>
        <v>0</v>
      </c>
      <c r="M180" s="237"/>
      <c r="N180" s="60"/>
      <c r="O180" s="488">
        <f>N180+M180</f>
        <v>0</v>
      </c>
      <c r="P180" s="451"/>
    </row>
    <row r="181" spans="1:16" ht="24" x14ac:dyDescent="0.25">
      <c r="A181" s="36">
        <v>3263</v>
      </c>
      <c r="B181" s="57" t="s">
        <v>175</v>
      </c>
      <c r="C181" s="210">
        <f t="shared" ref="C181:C244" si="63">SUM(F181,I181,L181,O181)</f>
        <v>0</v>
      </c>
      <c r="D181" s="237"/>
      <c r="E181" s="415"/>
      <c r="F181" s="487">
        <f>D181+E181</f>
        <v>0</v>
      </c>
      <c r="G181" s="237"/>
      <c r="H181" s="60"/>
      <c r="I181" s="415">
        <f>G181+H181</f>
        <v>0</v>
      </c>
      <c r="J181" s="237"/>
      <c r="K181" s="415"/>
      <c r="L181" s="487">
        <f>J181+K181</f>
        <v>0</v>
      </c>
      <c r="M181" s="237"/>
      <c r="N181" s="60"/>
      <c r="O181" s="488">
        <f>N181+M181</f>
        <v>0</v>
      </c>
      <c r="P181" s="451"/>
    </row>
    <row r="182" spans="1:16" ht="84" x14ac:dyDescent="0.25">
      <c r="A182" s="164">
        <v>3290</v>
      </c>
      <c r="B182" s="52" t="s">
        <v>356</v>
      </c>
      <c r="C182" s="589">
        <f t="shared" si="63"/>
        <v>0</v>
      </c>
      <c r="D182" s="291">
        <f t="shared" ref="D182:O182" si="64">SUM(D183:D186)</f>
        <v>0</v>
      </c>
      <c r="E182" s="136">
        <f t="shared" si="64"/>
        <v>0</v>
      </c>
      <c r="F182" s="376">
        <f t="shared" si="64"/>
        <v>0</v>
      </c>
      <c r="G182" s="291">
        <f t="shared" si="64"/>
        <v>0</v>
      </c>
      <c r="H182" s="113">
        <f t="shared" si="64"/>
        <v>0</v>
      </c>
      <c r="I182" s="136">
        <f t="shared" si="64"/>
        <v>0</v>
      </c>
      <c r="J182" s="291">
        <f t="shared" si="64"/>
        <v>0</v>
      </c>
      <c r="K182" s="136">
        <f t="shared" si="64"/>
        <v>0</v>
      </c>
      <c r="L182" s="376">
        <f t="shared" si="64"/>
        <v>0</v>
      </c>
      <c r="M182" s="498">
        <f t="shared" si="64"/>
        <v>0</v>
      </c>
      <c r="N182" s="113">
        <f t="shared" si="64"/>
        <v>0</v>
      </c>
      <c r="O182" s="287">
        <f t="shared" si="64"/>
        <v>0</v>
      </c>
      <c r="P182" s="114"/>
    </row>
    <row r="183" spans="1:16" ht="72" x14ac:dyDescent="0.25">
      <c r="A183" s="36">
        <v>3291</v>
      </c>
      <c r="B183" s="57" t="s">
        <v>176</v>
      </c>
      <c r="C183" s="210">
        <f t="shared" si="63"/>
        <v>0</v>
      </c>
      <c r="D183" s="237"/>
      <c r="E183" s="415"/>
      <c r="F183" s="487">
        <f>D183+E183</f>
        <v>0</v>
      </c>
      <c r="G183" s="237"/>
      <c r="H183" s="60"/>
      <c r="I183" s="415">
        <f>G183+H183</f>
        <v>0</v>
      </c>
      <c r="J183" s="237"/>
      <c r="K183" s="415"/>
      <c r="L183" s="487">
        <f>J183+K183</f>
        <v>0</v>
      </c>
      <c r="M183" s="237"/>
      <c r="N183" s="60"/>
      <c r="O183" s="488">
        <f>N183+M183</f>
        <v>0</v>
      </c>
      <c r="P183" s="451"/>
    </row>
    <row r="184" spans="1:16" ht="72" x14ac:dyDescent="0.25">
      <c r="A184" s="36">
        <v>3292</v>
      </c>
      <c r="B184" s="57" t="s">
        <v>177</v>
      </c>
      <c r="C184" s="210">
        <f t="shared" si="63"/>
        <v>0</v>
      </c>
      <c r="D184" s="237"/>
      <c r="E184" s="415"/>
      <c r="F184" s="487">
        <f>D184+E184</f>
        <v>0</v>
      </c>
      <c r="G184" s="237"/>
      <c r="H184" s="60"/>
      <c r="I184" s="415">
        <f>G184+H184</f>
        <v>0</v>
      </c>
      <c r="J184" s="237"/>
      <c r="K184" s="415"/>
      <c r="L184" s="487">
        <f>J184+K184</f>
        <v>0</v>
      </c>
      <c r="M184" s="237"/>
      <c r="N184" s="60"/>
      <c r="O184" s="488">
        <f>N184+M184</f>
        <v>0</v>
      </c>
      <c r="P184" s="451"/>
    </row>
    <row r="185" spans="1:16" ht="72" x14ac:dyDescent="0.25">
      <c r="A185" s="36">
        <v>3293</v>
      </c>
      <c r="B185" s="57" t="s">
        <v>178</v>
      </c>
      <c r="C185" s="210">
        <f t="shared" si="63"/>
        <v>0</v>
      </c>
      <c r="D185" s="237"/>
      <c r="E185" s="415"/>
      <c r="F185" s="487">
        <f>D185+E185</f>
        <v>0</v>
      </c>
      <c r="G185" s="237"/>
      <c r="H185" s="60"/>
      <c r="I185" s="415">
        <f>G185+H185</f>
        <v>0</v>
      </c>
      <c r="J185" s="237"/>
      <c r="K185" s="415"/>
      <c r="L185" s="487">
        <f>J185+K185</f>
        <v>0</v>
      </c>
      <c r="M185" s="237"/>
      <c r="N185" s="60"/>
      <c r="O185" s="488">
        <f>N185+M185</f>
        <v>0</v>
      </c>
      <c r="P185" s="451"/>
    </row>
    <row r="186" spans="1:16" ht="60" x14ac:dyDescent="0.25">
      <c r="A186" s="122">
        <v>3294</v>
      </c>
      <c r="B186" s="57" t="s">
        <v>179</v>
      </c>
      <c r="C186" s="589">
        <f t="shared" si="63"/>
        <v>0</v>
      </c>
      <c r="D186" s="302"/>
      <c r="E186" s="501"/>
      <c r="F186" s="500">
        <f>D186+E186</f>
        <v>0</v>
      </c>
      <c r="G186" s="302"/>
      <c r="H186" s="123"/>
      <c r="I186" s="501">
        <f>G186+H186</f>
        <v>0</v>
      </c>
      <c r="J186" s="302"/>
      <c r="K186" s="501"/>
      <c r="L186" s="500">
        <f>J186+K186</f>
        <v>0</v>
      </c>
      <c r="M186" s="302"/>
      <c r="N186" s="123"/>
      <c r="O186" s="502">
        <f>N186+M186</f>
        <v>0</v>
      </c>
      <c r="P186" s="503"/>
    </row>
    <row r="187" spans="1:16" ht="48" x14ac:dyDescent="0.25">
      <c r="A187" s="70">
        <v>3300</v>
      </c>
      <c r="B187" s="118" t="s">
        <v>180</v>
      </c>
      <c r="C187" s="249">
        <f t="shared" si="63"/>
        <v>0</v>
      </c>
      <c r="D187" s="304">
        <f t="shared" ref="D187:O187" si="65">SUM(D188:D189)</f>
        <v>0</v>
      </c>
      <c r="E187" s="504">
        <f t="shared" si="65"/>
        <v>0</v>
      </c>
      <c r="F187" s="387">
        <f t="shared" si="65"/>
        <v>0</v>
      </c>
      <c r="G187" s="304">
        <f t="shared" si="65"/>
        <v>0</v>
      </c>
      <c r="H187" s="126">
        <f t="shared" si="65"/>
        <v>0</v>
      </c>
      <c r="I187" s="504">
        <f t="shared" si="65"/>
        <v>0</v>
      </c>
      <c r="J187" s="304">
        <f t="shared" si="65"/>
        <v>0</v>
      </c>
      <c r="K187" s="504">
        <f t="shared" si="65"/>
        <v>0</v>
      </c>
      <c r="L187" s="387">
        <f t="shared" si="65"/>
        <v>0</v>
      </c>
      <c r="M187" s="304">
        <f t="shared" si="65"/>
        <v>0</v>
      </c>
      <c r="N187" s="126">
        <f t="shared" si="65"/>
        <v>0</v>
      </c>
      <c r="O187" s="305">
        <f t="shared" si="65"/>
        <v>0</v>
      </c>
      <c r="P187" s="284"/>
    </row>
    <row r="188" spans="1:16" ht="48" x14ac:dyDescent="0.25">
      <c r="A188" s="77">
        <v>3310</v>
      </c>
      <c r="B188" s="78" t="s">
        <v>181</v>
      </c>
      <c r="C188" s="266">
        <f t="shared" si="63"/>
        <v>0</v>
      </c>
      <c r="D188" s="289"/>
      <c r="E188" s="416"/>
      <c r="F188" s="490">
        <f>D188+E188</f>
        <v>0</v>
      </c>
      <c r="G188" s="289"/>
      <c r="H188" s="111"/>
      <c r="I188" s="416">
        <f>G188+H188</f>
        <v>0</v>
      </c>
      <c r="J188" s="289"/>
      <c r="K188" s="416"/>
      <c r="L188" s="490">
        <f>J188+K188</f>
        <v>0</v>
      </c>
      <c r="M188" s="289"/>
      <c r="N188" s="111"/>
      <c r="O188" s="491">
        <f>N188+M188</f>
        <v>0</v>
      </c>
      <c r="P188" s="492"/>
    </row>
    <row r="189" spans="1:16" ht="60" x14ac:dyDescent="0.25">
      <c r="A189" s="32">
        <v>3320</v>
      </c>
      <c r="B189" s="52" t="s">
        <v>182</v>
      </c>
      <c r="C189" s="205">
        <f t="shared" si="63"/>
        <v>0</v>
      </c>
      <c r="D189" s="231"/>
      <c r="E189" s="414"/>
      <c r="F189" s="484">
        <f>D189+E189</f>
        <v>0</v>
      </c>
      <c r="G189" s="231"/>
      <c r="H189" s="55"/>
      <c r="I189" s="414">
        <f>G189+H189</f>
        <v>0</v>
      </c>
      <c r="J189" s="231"/>
      <c r="K189" s="414"/>
      <c r="L189" s="484">
        <f>J189+K189</f>
        <v>0</v>
      </c>
      <c r="M189" s="231"/>
      <c r="N189" s="55"/>
      <c r="O189" s="485">
        <f>N189+M189</f>
        <v>0</v>
      </c>
      <c r="P189" s="449"/>
    </row>
    <row r="190" spans="1:16" x14ac:dyDescent="0.25">
      <c r="A190" s="128">
        <v>4000</v>
      </c>
      <c r="B190" s="99" t="s">
        <v>183</v>
      </c>
      <c r="C190" s="588">
        <f t="shared" si="63"/>
        <v>0</v>
      </c>
      <c r="D190" s="478">
        <f t="shared" ref="D190:O190" si="66">SUM(D191,D194)</f>
        <v>0</v>
      </c>
      <c r="E190" s="480">
        <f t="shared" si="66"/>
        <v>0</v>
      </c>
      <c r="F190" s="476">
        <f t="shared" si="66"/>
        <v>0</v>
      </c>
      <c r="G190" s="478">
        <f t="shared" si="66"/>
        <v>0</v>
      </c>
      <c r="H190" s="479">
        <f t="shared" si="66"/>
        <v>0</v>
      </c>
      <c r="I190" s="480">
        <f t="shared" si="66"/>
        <v>0</v>
      </c>
      <c r="J190" s="478">
        <f t="shared" si="66"/>
        <v>0</v>
      </c>
      <c r="K190" s="480">
        <f t="shared" si="66"/>
        <v>0</v>
      </c>
      <c r="L190" s="476">
        <f t="shared" si="66"/>
        <v>0</v>
      </c>
      <c r="M190" s="280">
        <f t="shared" si="66"/>
        <v>0</v>
      </c>
      <c r="N190" s="101">
        <f t="shared" si="66"/>
        <v>0</v>
      </c>
      <c r="O190" s="281">
        <f t="shared" si="66"/>
        <v>0</v>
      </c>
      <c r="P190" s="102"/>
    </row>
    <row r="191" spans="1:16" ht="24" x14ac:dyDescent="0.25">
      <c r="A191" s="129">
        <v>4200</v>
      </c>
      <c r="B191" s="103" t="s">
        <v>184</v>
      </c>
      <c r="C191" s="222">
        <f t="shared" si="63"/>
        <v>0</v>
      </c>
      <c r="D191" s="227">
        <f t="shared" ref="D191:O191" si="67">SUM(D192,D193)</f>
        <v>0</v>
      </c>
      <c r="E191" s="412">
        <f t="shared" si="67"/>
        <v>0</v>
      </c>
      <c r="F191" s="375">
        <f t="shared" si="67"/>
        <v>0</v>
      </c>
      <c r="G191" s="227">
        <f t="shared" si="67"/>
        <v>0</v>
      </c>
      <c r="H191" s="50">
        <f t="shared" si="67"/>
        <v>0</v>
      </c>
      <c r="I191" s="412">
        <f t="shared" si="67"/>
        <v>0</v>
      </c>
      <c r="J191" s="227">
        <f t="shared" si="67"/>
        <v>0</v>
      </c>
      <c r="K191" s="412">
        <f t="shared" si="67"/>
        <v>0</v>
      </c>
      <c r="L191" s="375">
        <f t="shared" si="67"/>
        <v>0</v>
      </c>
      <c r="M191" s="227">
        <f t="shared" si="67"/>
        <v>0</v>
      </c>
      <c r="N191" s="50">
        <f t="shared" si="67"/>
        <v>0</v>
      </c>
      <c r="O191" s="283">
        <f t="shared" si="67"/>
        <v>0</v>
      </c>
      <c r="P191" s="112"/>
    </row>
    <row r="192" spans="1:16" ht="36" x14ac:dyDescent="0.25">
      <c r="A192" s="164">
        <v>4240</v>
      </c>
      <c r="B192" s="52" t="s">
        <v>185</v>
      </c>
      <c r="C192" s="205">
        <f t="shared" si="63"/>
        <v>0</v>
      </c>
      <c r="D192" s="231"/>
      <c r="E192" s="414"/>
      <c r="F192" s="484"/>
      <c r="G192" s="231"/>
      <c r="H192" s="55"/>
      <c r="I192" s="414">
        <f>G192+H192</f>
        <v>0</v>
      </c>
      <c r="J192" s="231"/>
      <c r="K192" s="414"/>
      <c r="L192" s="484">
        <f>J192+K192</f>
        <v>0</v>
      </c>
      <c r="M192" s="231"/>
      <c r="N192" s="55"/>
      <c r="O192" s="485">
        <f>N192+M192</f>
        <v>0</v>
      </c>
      <c r="P192" s="449"/>
    </row>
    <row r="193" spans="1:16" ht="24" x14ac:dyDescent="0.25">
      <c r="A193" s="108">
        <v>4250</v>
      </c>
      <c r="B193" s="57" t="s">
        <v>186</v>
      </c>
      <c r="C193" s="210">
        <f t="shared" si="63"/>
        <v>0</v>
      </c>
      <c r="D193" s="237"/>
      <c r="E193" s="415"/>
      <c r="F193" s="487"/>
      <c r="G193" s="237"/>
      <c r="H193" s="60"/>
      <c r="I193" s="415">
        <f>G193+H193</f>
        <v>0</v>
      </c>
      <c r="J193" s="237"/>
      <c r="K193" s="415"/>
      <c r="L193" s="487">
        <f>J193+K193</f>
        <v>0</v>
      </c>
      <c r="M193" s="237"/>
      <c r="N193" s="60"/>
      <c r="O193" s="488">
        <f>N193+M193</f>
        <v>0</v>
      </c>
      <c r="P193" s="451"/>
    </row>
    <row r="194" spans="1:16" x14ac:dyDescent="0.25">
      <c r="A194" s="44">
        <v>4300</v>
      </c>
      <c r="B194" s="103" t="s">
        <v>187</v>
      </c>
      <c r="C194" s="222">
        <f t="shared" si="63"/>
        <v>0</v>
      </c>
      <c r="D194" s="227">
        <f t="shared" ref="D194:O194" si="68">SUM(D195)</f>
        <v>0</v>
      </c>
      <c r="E194" s="412">
        <f t="shared" si="68"/>
        <v>0</v>
      </c>
      <c r="F194" s="375">
        <f t="shared" si="68"/>
        <v>0</v>
      </c>
      <c r="G194" s="227">
        <f t="shared" si="68"/>
        <v>0</v>
      </c>
      <c r="H194" s="50">
        <f t="shared" si="68"/>
        <v>0</v>
      </c>
      <c r="I194" s="412">
        <f t="shared" si="68"/>
        <v>0</v>
      </c>
      <c r="J194" s="227">
        <f t="shared" si="68"/>
        <v>0</v>
      </c>
      <c r="K194" s="412">
        <f t="shared" si="68"/>
        <v>0</v>
      </c>
      <c r="L194" s="375">
        <f t="shared" si="68"/>
        <v>0</v>
      </c>
      <c r="M194" s="227">
        <f t="shared" si="68"/>
        <v>0</v>
      </c>
      <c r="N194" s="50">
        <f t="shared" si="68"/>
        <v>0</v>
      </c>
      <c r="O194" s="283">
        <f t="shared" si="68"/>
        <v>0</v>
      </c>
      <c r="P194" s="112"/>
    </row>
    <row r="195" spans="1:16" ht="24" x14ac:dyDescent="0.25">
      <c r="A195" s="164">
        <v>4310</v>
      </c>
      <c r="B195" s="52" t="s">
        <v>188</v>
      </c>
      <c r="C195" s="205">
        <f t="shared" si="63"/>
        <v>0</v>
      </c>
      <c r="D195" s="291">
        <f t="shared" ref="D195:O195" si="69">SUM(D196:D196)</f>
        <v>0</v>
      </c>
      <c r="E195" s="136">
        <f t="shared" si="69"/>
        <v>0</v>
      </c>
      <c r="F195" s="376">
        <f t="shared" si="69"/>
        <v>0</v>
      </c>
      <c r="G195" s="291">
        <f t="shared" si="69"/>
        <v>0</v>
      </c>
      <c r="H195" s="113">
        <f t="shared" si="69"/>
        <v>0</v>
      </c>
      <c r="I195" s="136">
        <f t="shared" si="69"/>
        <v>0</v>
      </c>
      <c r="J195" s="291">
        <f t="shared" si="69"/>
        <v>0</v>
      </c>
      <c r="K195" s="136">
        <f t="shared" si="69"/>
        <v>0</v>
      </c>
      <c r="L195" s="376">
        <f t="shared" si="69"/>
        <v>0</v>
      </c>
      <c r="M195" s="291">
        <f t="shared" si="69"/>
        <v>0</v>
      </c>
      <c r="N195" s="113">
        <f t="shared" si="69"/>
        <v>0</v>
      </c>
      <c r="O195" s="287">
        <f t="shared" si="69"/>
        <v>0</v>
      </c>
      <c r="P195" s="114"/>
    </row>
    <row r="196" spans="1:16" ht="36" x14ac:dyDescent="0.25">
      <c r="A196" s="36">
        <v>4311</v>
      </c>
      <c r="B196" s="57" t="s">
        <v>189</v>
      </c>
      <c r="C196" s="210">
        <f t="shared" si="63"/>
        <v>0</v>
      </c>
      <c r="D196" s="237"/>
      <c r="E196" s="415"/>
      <c r="F196" s="487"/>
      <c r="G196" s="237"/>
      <c r="H196" s="60"/>
      <c r="I196" s="415">
        <f>G196+H196</f>
        <v>0</v>
      </c>
      <c r="J196" s="237"/>
      <c r="K196" s="415"/>
      <c r="L196" s="487">
        <f>J196+K196</f>
        <v>0</v>
      </c>
      <c r="M196" s="237"/>
      <c r="N196" s="60"/>
      <c r="O196" s="488">
        <f>N196+M196</f>
        <v>0</v>
      </c>
      <c r="P196" s="451"/>
    </row>
    <row r="197" spans="1:16" s="20" customFormat="1" ht="24" x14ac:dyDescent="0.25">
      <c r="A197" s="130"/>
      <c r="B197" s="17" t="s">
        <v>190</v>
      </c>
      <c r="C197" s="583">
        <f t="shared" si="63"/>
        <v>0</v>
      </c>
      <c r="D197" s="276">
        <f t="shared" ref="D197:O197" si="70">SUM(D198,D233,D271)</f>
        <v>0</v>
      </c>
      <c r="E197" s="410">
        <f t="shared" si="70"/>
        <v>0</v>
      </c>
      <c r="F197" s="384">
        <f t="shared" si="70"/>
        <v>0</v>
      </c>
      <c r="G197" s="276">
        <f t="shared" si="70"/>
        <v>0</v>
      </c>
      <c r="H197" s="97">
        <f t="shared" si="70"/>
        <v>0</v>
      </c>
      <c r="I197" s="410">
        <f t="shared" si="70"/>
        <v>0</v>
      </c>
      <c r="J197" s="276">
        <f t="shared" si="70"/>
        <v>0</v>
      </c>
      <c r="K197" s="410">
        <f t="shared" si="70"/>
        <v>0</v>
      </c>
      <c r="L197" s="384">
        <f t="shared" si="70"/>
        <v>0</v>
      </c>
      <c r="M197" s="506">
        <f t="shared" si="70"/>
        <v>0</v>
      </c>
      <c r="N197" s="97">
        <f t="shared" si="70"/>
        <v>0</v>
      </c>
      <c r="O197" s="277">
        <f t="shared" si="70"/>
        <v>0</v>
      </c>
      <c r="P197" s="98"/>
    </row>
    <row r="198" spans="1:16" x14ac:dyDescent="0.25">
      <c r="A198" s="99">
        <v>5000</v>
      </c>
      <c r="B198" s="99" t="s">
        <v>191</v>
      </c>
      <c r="C198" s="588">
        <f t="shared" si="63"/>
        <v>0</v>
      </c>
      <c r="D198" s="478">
        <f t="shared" ref="D198:O198" si="71">D199+D207</f>
        <v>0</v>
      </c>
      <c r="E198" s="480">
        <f t="shared" si="71"/>
        <v>0</v>
      </c>
      <c r="F198" s="476">
        <f t="shared" si="71"/>
        <v>0</v>
      </c>
      <c r="G198" s="478">
        <f t="shared" si="71"/>
        <v>0</v>
      </c>
      <c r="H198" s="479">
        <f t="shared" si="71"/>
        <v>0</v>
      </c>
      <c r="I198" s="480">
        <f t="shared" si="71"/>
        <v>0</v>
      </c>
      <c r="J198" s="478">
        <f t="shared" si="71"/>
        <v>0</v>
      </c>
      <c r="K198" s="480">
        <f t="shared" si="71"/>
        <v>0</v>
      </c>
      <c r="L198" s="476">
        <f t="shared" si="71"/>
        <v>0</v>
      </c>
      <c r="M198" s="280">
        <f t="shared" si="71"/>
        <v>0</v>
      </c>
      <c r="N198" s="101">
        <f t="shared" si="71"/>
        <v>0</v>
      </c>
      <c r="O198" s="281">
        <f t="shared" si="71"/>
        <v>0</v>
      </c>
      <c r="P198" s="102"/>
    </row>
    <row r="199" spans="1:16" x14ac:dyDescent="0.25">
      <c r="A199" s="44">
        <v>5100</v>
      </c>
      <c r="B199" s="103" t="s">
        <v>192</v>
      </c>
      <c r="C199" s="222">
        <f t="shared" si="63"/>
        <v>0</v>
      </c>
      <c r="D199" s="227">
        <f t="shared" ref="D199:O199" si="72">D200+D201+D204+D205+D206</f>
        <v>0</v>
      </c>
      <c r="E199" s="412">
        <f t="shared" si="72"/>
        <v>0</v>
      </c>
      <c r="F199" s="375">
        <f t="shared" si="72"/>
        <v>0</v>
      </c>
      <c r="G199" s="227">
        <f t="shared" si="72"/>
        <v>0</v>
      </c>
      <c r="H199" s="50">
        <f t="shared" si="72"/>
        <v>0</v>
      </c>
      <c r="I199" s="412">
        <f t="shared" si="72"/>
        <v>0</v>
      </c>
      <c r="J199" s="227">
        <f t="shared" si="72"/>
        <v>0</v>
      </c>
      <c r="K199" s="412">
        <f t="shared" si="72"/>
        <v>0</v>
      </c>
      <c r="L199" s="375">
        <f t="shared" si="72"/>
        <v>0</v>
      </c>
      <c r="M199" s="227">
        <f t="shared" si="72"/>
        <v>0</v>
      </c>
      <c r="N199" s="50">
        <f t="shared" si="72"/>
        <v>0</v>
      </c>
      <c r="O199" s="283">
        <f t="shared" si="72"/>
        <v>0</v>
      </c>
      <c r="P199" s="112"/>
    </row>
    <row r="200" spans="1:16" x14ac:dyDescent="0.25">
      <c r="A200" s="164">
        <v>5110</v>
      </c>
      <c r="B200" s="52" t="s">
        <v>193</v>
      </c>
      <c r="C200" s="205">
        <f t="shared" si="63"/>
        <v>0</v>
      </c>
      <c r="D200" s="231"/>
      <c r="E200" s="414"/>
      <c r="F200" s="484">
        <f>D200+E200</f>
        <v>0</v>
      </c>
      <c r="G200" s="231"/>
      <c r="H200" s="55"/>
      <c r="I200" s="414">
        <f>G200+H200</f>
        <v>0</v>
      </c>
      <c r="J200" s="231"/>
      <c r="K200" s="414"/>
      <c r="L200" s="484">
        <f>J200+K200</f>
        <v>0</v>
      </c>
      <c r="M200" s="231"/>
      <c r="N200" s="55"/>
      <c r="O200" s="485">
        <f>N200+M200</f>
        <v>0</v>
      </c>
      <c r="P200" s="449"/>
    </row>
    <row r="201" spans="1:16" ht="24" x14ac:dyDescent="0.25">
      <c r="A201" s="108">
        <v>5120</v>
      </c>
      <c r="B201" s="57" t="s">
        <v>194</v>
      </c>
      <c r="C201" s="210">
        <f t="shared" si="63"/>
        <v>0</v>
      </c>
      <c r="D201" s="288">
        <f t="shared" ref="D201:O201" si="73">D202+D203</f>
        <v>0</v>
      </c>
      <c r="E201" s="137">
        <f t="shared" si="73"/>
        <v>0</v>
      </c>
      <c r="F201" s="311">
        <f t="shared" si="73"/>
        <v>0</v>
      </c>
      <c r="G201" s="288">
        <f t="shared" si="73"/>
        <v>0</v>
      </c>
      <c r="H201" s="109">
        <f t="shared" si="73"/>
        <v>0</v>
      </c>
      <c r="I201" s="137">
        <f t="shared" si="73"/>
        <v>0</v>
      </c>
      <c r="J201" s="288">
        <f t="shared" si="73"/>
        <v>0</v>
      </c>
      <c r="K201" s="137">
        <f t="shared" si="73"/>
        <v>0</v>
      </c>
      <c r="L201" s="311">
        <f t="shared" si="73"/>
        <v>0</v>
      </c>
      <c r="M201" s="288">
        <f t="shared" si="73"/>
        <v>0</v>
      </c>
      <c r="N201" s="109">
        <f t="shared" si="73"/>
        <v>0</v>
      </c>
      <c r="O201" s="145">
        <f t="shared" si="73"/>
        <v>0</v>
      </c>
      <c r="P201" s="110"/>
    </row>
    <row r="202" spans="1:16" x14ac:dyDescent="0.25">
      <c r="A202" s="36">
        <v>5121</v>
      </c>
      <c r="B202" s="57" t="s">
        <v>195</v>
      </c>
      <c r="C202" s="210">
        <f t="shared" si="63"/>
        <v>0</v>
      </c>
      <c r="D202" s="237"/>
      <c r="E202" s="415"/>
      <c r="F202" s="487">
        <f>D202+E202</f>
        <v>0</v>
      </c>
      <c r="G202" s="237"/>
      <c r="H202" s="60"/>
      <c r="I202" s="415">
        <f>G202+H202</f>
        <v>0</v>
      </c>
      <c r="J202" s="237"/>
      <c r="K202" s="415"/>
      <c r="L202" s="487">
        <f>J202+K202</f>
        <v>0</v>
      </c>
      <c r="M202" s="237"/>
      <c r="N202" s="60"/>
      <c r="O202" s="488">
        <f>N202+M202</f>
        <v>0</v>
      </c>
      <c r="P202" s="451"/>
    </row>
    <row r="203" spans="1:16" ht="24" x14ac:dyDescent="0.25">
      <c r="A203" s="36">
        <v>5129</v>
      </c>
      <c r="B203" s="57" t="s">
        <v>196</v>
      </c>
      <c r="C203" s="210">
        <f t="shared" si="63"/>
        <v>0</v>
      </c>
      <c r="D203" s="237"/>
      <c r="E203" s="415"/>
      <c r="F203" s="487">
        <f>D203+E203</f>
        <v>0</v>
      </c>
      <c r="G203" s="237"/>
      <c r="H203" s="60"/>
      <c r="I203" s="415">
        <f>G203+H203</f>
        <v>0</v>
      </c>
      <c r="J203" s="237"/>
      <c r="K203" s="415"/>
      <c r="L203" s="487">
        <f>J203+K203</f>
        <v>0</v>
      </c>
      <c r="M203" s="237"/>
      <c r="N203" s="60"/>
      <c r="O203" s="488">
        <f>N203+M203</f>
        <v>0</v>
      </c>
      <c r="P203" s="451"/>
    </row>
    <row r="204" spans="1:16" x14ac:dyDescent="0.25">
      <c r="A204" s="108">
        <v>5130</v>
      </c>
      <c r="B204" s="57" t="s">
        <v>197</v>
      </c>
      <c r="C204" s="210">
        <f t="shared" si="63"/>
        <v>0</v>
      </c>
      <c r="D204" s="237"/>
      <c r="E204" s="415"/>
      <c r="F204" s="487">
        <f>D204+E204</f>
        <v>0</v>
      </c>
      <c r="G204" s="237"/>
      <c r="H204" s="60"/>
      <c r="I204" s="415">
        <f>G204+H204</f>
        <v>0</v>
      </c>
      <c r="J204" s="237"/>
      <c r="K204" s="415"/>
      <c r="L204" s="487">
        <f>J204+K204</f>
        <v>0</v>
      </c>
      <c r="M204" s="237"/>
      <c r="N204" s="60"/>
      <c r="O204" s="488">
        <f>N204+M204</f>
        <v>0</v>
      </c>
      <c r="P204" s="451"/>
    </row>
    <row r="205" spans="1:16" x14ac:dyDescent="0.25">
      <c r="A205" s="108">
        <v>5140</v>
      </c>
      <c r="B205" s="57" t="s">
        <v>198</v>
      </c>
      <c r="C205" s="210">
        <f t="shared" si="63"/>
        <v>0</v>
      </c>
      <c r="D205" s="237"/>
      <c r="E205" s="415"/>
      <c r="F205" s="487">
        <f>D205+E205</f>
        <v>0</v>
      </c>
      <c r="G205" s="237"/>
      <c r="H205" s="60"/>
      <c r="I205" s="415">
        <f>G205+H205</f>
        <v>0</v>
      </c>
      <c r="J205" s="237"/>
      <c r="K205" s="415"/>
      <c r="L205" s="487">
        <f>J205+K205</f>
        <v>0</v>
      </c>
      <c r="M205" s="237"/>
      <c r="N205" s="60"/>
      <c r="O205" s="488">
        <f>N205+M205</f>
        <v>0</v>
      </c>
      <c r="P205" s="451"/>
    </row>
    <row r="206" spans="1:16" ht="24" x14ac:dyDescent="0.25">
      <c r="A206" s="108">
        <v>5170</v>
      </c>
      <c r="B206" s="57" t="s">
        <v>199</v>
      </c>
      <c r="C206" s="210">
        <f t="shared" si="63"/>
        <v>0</v>
      </c>
      <c r="D206" s="237"/>
      <c r="E206" s="415"/>
      <c r="F206" s="487">
        <f>D206+E206</f>
        <v>0</v>
      </c>
      <c r="G206" s="237"/>
      <c r="H206" s="60"/>
      <c r="I206" s="415">
        <f>G206+H206</f>
        <v>0</v>
      </c>
      <c r="J206" s="237"/>
      <c r="K206" s="415"/>
      <c r="L206" s="487">
        <f>J206+K206</f>
        <v>0</v>
      </c>
      <c r="M206" s="237"/>
      <c r="N206" s="60"/>
      <c r="O206" s="488">
        <f>N206+M206</f>
        <v>0</v>
      </c>
      <c r="P206" s="451"/>
    </row>
    <row r="207" spans="1:16" x14ac:dyDescent="0.25">
      <c r="A207" s="44">
        <v>5200</v>
      </c>
      <c r="B207" s="103" t="s">
        <v>200</v>
      </c>
      <c r="C207" s="222">
        <f t="shared" si="63"/>
        <v>0</v>
      </c>
      <c r="D207" s="227">
        <f t="shared" ref="D207:O207" si="74">D208+D218+D219+D228+D229+D230+D232</f>
        <v>0</v>
      </c>
      <c r="E207" s="412">
        <f t="shared" si="74"/>
        <v>0</v>
      </c>
      <c r="F207" s="375">
        <f t="shared" si="74"/>
        <v>0</v>
      </c>
      <c r="G207" s="227">
        <f t="shared" si="74"/>
        <v>0</v>
      </c>
      <c r="H207" s="50">
        <f t="shared" si="74"/>
        <v>0</v>
      </c>
      <c r="I207" s="412">
        <f t="shared" si="74"/>
        <v>0</v>
      </c>
      <c r="J207" s="227">
        <f t="shared" si="74"/>
        <v>0</v>
      </c>
      <c r="K207" s="412">
        <f t="shared" si="74"/>
        <v>0</v>
      </c>
      <c r="L207" s="375">
        <f t="shared" si="74"/>
        <v>0</v>
      </c>
      <c r="M207" s="227">
        <f t="shared" si="74"/>
        <v>0</v>
      </c>
      <c r="N207" s="50">
        <f t="shared" si="74"/>
        <v>0</v>
      </c>
      <c r="O207" s="283">
        <f t="shared" si="74"/>
        <v>0</v>
      </c>
      <c r="P207" s="112"/>
    </row>
    <row r="208" spans="1:16" x14ac:dyDescent="0.25">
      <c r="A208" s="105">
        <v>5210</v>
      </c>
      <c r="B208" s="78" t="s">
        <v>201</v>
      </c>
      <c r="C208" s="266">
        <f t="shared" si="63"/>
        <v>0</v>
      </c>
      <c r="D208" s="127">
        <f t="shared" ref="D208:O208" si="75">SUM(D209:D217)</f>
        <v>0</v>
      </c>
      <c r="E208" s="413">
        <f t="shared" si="75"/>
        <v>0</v>
      </c>
      <c r="F208" s="380">
        <f t="shared" si="75"/>
        <v>0</v>
      </c>
      <c r="G208" s="127">
        <f t="shared" si="75"/>
        <v>0</v>
      </c>
      <c r="H208" s="106">
        <f t="shared" si="75"/>
        <v>0</v>
      </c>
      <c r="I208" s="413">
        <f t="shared" si="75"/>
        <v>0</v>
      </c>
      <c r="J208" s="127">
        <f t="shared" si="75"/>
        <v>0</v>
      </c>
      <c r="K208" s="413">
        <f t="shared" si="75"/>
        <v>0</v>
      </c>
      <c r="L208" s="380">
        <f t="shared" si="75"/>
        <v>0</v>
      </c>
      <c r="M208" s="127">
        <f t="shared" si="75"/>
        <v>0</v>
      </c>
      <c r="N208" s="106">
        <f t="shared" si="75"/>
        <v>0</v>
      </c>
      <c r="O208" s="286">
        <f t="shared" si="75"/>
        <v>0</v>
      </c>
      <c r="P208" s="107"/>
    </row>
    <row r="209" spans="1:16" x14ac:dyDescent="0.25">
      <c r="A209" s="32">
        <v>5211</v>
      </c>
      <c r="B209" s="52" t="s">
        <v>202</v>
      </c>
      <c r="C209" s="205">
        <f t="shared" si="63"/>
        <v>0</v>
      </c>
      <c r="D209" s="231"/>
      <c r="E209" s="414"/>
      <c r="F209" s="484">
        <f t="shared" ref="F209:F218" si="76">D209+E209</f>
        <v>0</v>
      </c>
      <c r="G209" s="231"/>
      <c r="H209" s="55"/>
      <c r="I209" s="414">
        <f t="shared" ref="I209:I218" si="77">G209+H209</f>
        <v>0</v>
      </c>
      <c r="J209" s="231"/>
      <c r="K209" s="414"/>
      <c r="L209" s="484">
        <f t="shared" ref="L209:L218" si="78">J209+K209</f>
        <v>0</v>
      </c>
      <c r="M209" s="231"/>
      <c r="N209" s="55"/>
      <c r="O209" s="485">
        <f t="shared" ref="O209:O218" si="79">N209+M209</f>
        <v>0</v>
      </c>
      <c r="P209" s="449"/>
    </row>
    <row r="210" spans="1:16" x14ac:dyDescent="0.25">
      <c r="A210" s="36">
        <v>5212</v>
      </c>
      <c r="B210" s="57" t="s">
        <v>203</v>
      </c>
      <c r="C210" s="210">
        <f t="shared" si="63"/>
        <v>0</v>
      </c>
      <c r="D210" s="237"/>
      <c r="E210" s="415"/>
      <c r="F210" s="487">
        <f t="shared" si="76"/>
        <v>0</v>
      </c>
      <c r="G210" s="237"/>
      <c r="H210" s="60"/>
      <c r="I210" s="415">
        <f t="shared" si="77"/>
        <v>0</v>
      </c>
      <c r="J210" s="237"/>
      <c r="K210" s="415"/>
      <c r="L210" s="487">
        <f t="shared" si="78"/>
        <v>0</v>
      </c>
      <c r="M210" s="237"/>
      <c r="N210" s="60"/>
      <c r="O210" s="488">
        <f t="shared" si="79"/>
        <v>0</v>
      </c>
      <c r="P210" s="451"/>
    </row>
    <row r="211" spans="1:16" x14ac:dyDescent="0.25">
      <c r="A211" s="36">
        <v>5213</v>
      </c>
      <c r="B211" s="57" t="s">
        <v>204</v>
      </c>
      <c r="C211" s="210">
        <f t="shared" si="63"/>
        <v>0</v>
      </c>
      <c r="D211" s="237"/>
      <c r="E211" s="415"/>
      <c r="F211" s="487">
        <f t="shared" si="76"/>
        <v>0</v>
      </c>
      <c r="G211" s="237"/>
      <c r="H211" s="60"/>
      <c r="I211" s="415">
        <f t="shared" si="77"/>
        <v>0</v>
      </c>
      <c r="J211" s="237"/>
      <c r="K211" s="415"/>
      <c r="L211" s="487">
        <f t="shared" si="78"/>
        <v>0</v>
      </c>
      <c r="M211" s="237"/>
      <c r="N211" s="60"/>
      <c r="O211" s="488">
        <f t="shared" si="79"/>
        <v>0</v>
      </c>
      <c r="P211" s="451"/>
    </row>
    <row r="212" spans="1:16" x14ac:dyDescent="0.25">
      <c r="A212" s="36">
        <v>5214</v>
      </c>
      <c r="B212" s="57" t="s">
        <v>205</v>
      </c>
      <c r="C212" s="210">
        <f t="shared" si="63"/>
        <v>0</v>
      </c>
      <c r="D212" s="237"/>
      <c r="E212" s="415"/>
      <c r="F212" s="487">
        <f t="shared" si="76"/>
        <v>0</v>
      </c>
      <c r="G212" s="237"/>
      <c r="H212" s="60"/>
      <c r="I212" s="415">
        <f t="shared" si="77"/>
        <v>0</v>
      </c>
      <c r="J212" s="237"/>
      <c r="K212" s="415"/>
      <c r="L212" s="487">
        <f t="shared" si="78"/>
        <v>0</v>
      </c>
      <c r="M212" s="237"/>
      <c r="N212" s="60"/>
      <c r="O212" s="488">
        <f t="shared" si="79"/>
        <v>0</v>
      </c>
      <c r="P212" s="451"/>
    </row>
    <row r="213" spans="1:16" x14ac:dyDescent="0.25">
      <c r="A213" s="36">
        <v>5215</v>
      </c>
      <c r="B213" s="57" t="s">
        <v>206</v>
      </c>
      <c r="C213" s="210">
        <f t="shared" si="63"/>
        <v>0</v>
      </c>
      <c r="D213" s="237"/>
      <c r="E213" s="415"/>
      <c r="F213" s="487">
        <f t="shared" si="76"/>
        <v>0</v>
      </c>
      <c r="G213" s="237"/>
      <c r="H213" s="60"/>
      <c r="I213" s="415">
        <f t="shared" si="77"/>
        <v>0</v>
      </c>
      <c r="J213" s="237"/>
      <c r="K213" s="415"/>
      <c r="L213" s="487">
        <f t="shared" si="78"/>
        <v>0</v>
      </c>
      <c r="M213" s="237"/>
      <c r="N213" s="60"/>
      <c r="O213" s="488">
        <f t="shared" si="79"/>
        <v>0</v>
      </c>
      <c r="P213" s="451"/>
    </row>
    <row r="214" spans="1:16" ht="24" x14ac:dyDescent="0.25">
      <c r="A214" s="36">
        <v>5216</v>
      </c>
      <c r="B214" s="57" t="s">
        <v>207</v>
      </c>
      <c r="C214" s="210">
        <f t="shared" si="63"/>
        <v>0</v>
      </c>
      <c r="D214" s="237"/>
      <c r="E214" s="415"/>
      <c r="F214" s="487">
        <f t="shared" si="76"/>
        <v>0</v>
      </c>
      <c r="G214" s="237"/>
      <c r="H214" s="60"/>
      <c r="I214" s="415">
        <f t="shared" si="77"/>
        <v>0</v>
      </c>
      <c r="J214" s="237"/>
      <c r="K214" s="415"/>
      <c r="L214" s="487">
        <f t="shared" si="78"/>
        <v>0</v>
      </c>
      <c r="M214" s="237"/>
      <c r="N214" s="60"/>
      <c r="O214" s="488">
        <f t="shared" si="79"/>
        <v>0</v>
      </c>
      <c r="P214" s="451"/>
    </row>
    <row r="215" spans="1:16" x14ac:dyDescent="0.25">
      <c r="A215" s="36">
        <v>5217</v>
      </c>
      <c r="B215" s="57" t="s">
        <v>208</v>
      </c>
      <c r="C215" s="210">
        <f t="shared" si="63"/>
        <v>0</v>
      </c>
      <c r="D215" s="237"/>
      <c r="E215" s="415"/>
      <c r="F215" s="487">
        <f t="shared" si="76"/>
        <v>0</v>
      </c>
      <c r="G215" s="237"/>
      <c r="H215" s="60"/>
      <c r="I215" s="415">
        <f t="shared" si="77"/>
        <v>0</v>
      </c>
      <c r="J215" s="237"/>
      <c r="K215" s="415"/>
      <c r="L215" s="487">
        <f t="shared" si="78"/>
        <v>0</v>
      </c>
      <c r="M215" s="237"/>
      <c r="N215" s="60"/>
      <c r="O215" s="488">
        <f t="shared" si="79"/>
        <v>0</v>
      </c>
      <c r="P215" s="451"/>
    </row>
    <row r="216" spans="1:16" x14ac:dyDescent="0.25">
      <c r="A216" s="36">
        <v>5218</v>
      </c>
      <c r="B216" s="57" t="s">
        <v>209</v>
      </c>
      <c r="C216" s="210">
        <f t="shared" si="63"/>
        <v>0</v>
      </c>
      <c r="D216" s="237"/>
      <c r="E216" s="415"/>
      <c r="F216" s="487">
        <f t="shared" si="76"/>
        <v>0</v>
      </c>
      <c r="G216" s="237"/>
      <c r="H216" s="60"/>
      <c r="I216" s="415">
        <f t="shared" si="77"/>
        <v>0</v>
      </c>
      <c r="J216" s="237"/>
      <c r="K216" s="415"/>
      <c r="L216" s="487">
        <f t="shared" si="78"/>
        <v>0</v>
      </c>
      <c r="M216" s="237"/>
      <c r="N216" s="60"/>
      <c r="O216" s="488">
        <f t="shared" si="79"/>
        <v>0</v>
      </c>
      <c r="P216" s="451"/>
    </row>
    <row r="217" spans="1:16" x14ac:dyDescent="0.25">
      <c r="A217" s="36">
        <v>5219</v>
      </c>
      <c r="B217" s="57" t="s">
        <v>210</v>
      </c>
      <c r="C217" s="210">
        <f t="shared" si="63"/>
        <v>0</v>
      </c>
      <c r="D217" s="237"/>
      <c r="E217" s="415"/>
      <c r="F217" s="487">
        <f t="shared" si="76"/>
        <v>0</v>
      </c>
      <c r="G217" s="237"/>
      <c r="H217" s="60"/>
      <c r="I217" s="415">
        <f t="shared" si="77"/>
        <v>0</v>
      </c>
      <c r="J217" s="237"/>
      <c r="K217" s="415"/>
      <c r="L217" s="487">
        <f t="shared" si="78"/>
        <v>0</v>
      </c>
      <c r="M217" s="237"/>
      <c r="N217" s="60"/>
      <c r="O217" s="488">
        <f t="shared" si="79"/>
        <v>0</v>
      </c>
      <c r="P217" s="451"/>
    </row>
    <row r="218" spans="1:16" ht="13.5" customHeight="1" x14ac:dyDescent="0.25">
      <c r="A218" s="108">
        <v>5220</v>
      </c>
      <c r="B218" s="57" t="s">
        <v>211</v>
      </c>
      <c r="C218" s="210">
        <f t="shared" si="63"/>
        <v>0</v>
      </c>
      <c r="D218" s="237"/>
      <c r="E218" s="415"/>
      <c r="F218" s="487">
        <f t="shared" si="76"/>
        <v>0</v>
      </c>
      <c r="G218" s="237"/>
      <c r="H218" s="60"/>
      <c r="I218" s="415">
        <f t="shared" si="77"/>
        <v>0</v>
      </c>
      <c r="J218" s="237"/>
      <c r="K218" s="415"/>
      <c r="L218" s="487">
        <f t="shared" si="78"/>
        <v>0</v>
      </c>
      <c r="M218" s="237"/>
      <c r="N218" s="60"/>
      <c r="O218" s="488">
        <f t="shared" si="79"/>
        <v>0</v>
      </c>
      <c r="P218" s="451"/>
    </row>
    <row r="219" spans="1:16" x14ac:dyDescent="0.25">
      <c r="A219" s="108">
        <v>5230</v>
      </c>
      <c r="B219" s="57" t="s">
        <v>212</v>
      </c>
      <c r="C219" s="210">
        <f t="shared" si="63"/>
        <v>0</v>
      </c>
      <c r="D219" s="288">
        <f t="shared" ref="D219:O219" si="80">SUM(D220:D227)</f>
        <v>0</v>
      </c>
      <c r="E219" s="137">
        <f t="shared" si="80"/>
        <v>0</v>
      </c>
      <c r="F219" s="311">
        <f t="shared" si="80"/>
        <v>0</v>
      </c>
      <c r="G219" s="288">
        <f t="shared" si="80"/>
        <v>0</v>
      </c>
      <c r="H219" s="109">
        <f t="shared" si="80"/>
        <v>0</v>
      </c>
      <c r="I219" s="137">
        <f t="shared" si="80"/>
        <v>0</v>
      </c>
      <c r="J219" s="288">
        <f t="shared" si="80"/>
        <v>0</v>
      </c>
      <c r="K219" s="137">
        <f t="shared" si="80"/>
        <v>0</v>
      </c>
      <c r="L219" s="311">
        <f t="shared" si="80"/>
        <v>0</v>
      </c>
      <c r="M219" s="288">
        <f t="shared" si="80"/>
        <v>0</v>
      </c>
      <c r="N219" s="109">
        <f t="shared" si="80"/>
        <v>0</v>
      </c>
      <c r="O219" s="145">
        <f t="shared" si="80"/>
        <v>0</v>
      </c>
      <c r="P219" s="110"/>
    </row>
    <row r="220" spans="1:16" x14ac:dyDescent="0.25">
      <c r="A220" s="36">
        <v>5231</v>
      </c>
      <c r="B220" s="57" t="s">
        <v>213</v>
      </c>
      <c r="C220" s="210">
        <f t="shared" si="63"/>
        <v>0</v>
      </c>
      <c r="D220" s="237"/>
      <c r="E220" s="415"/>
      <c r="F220" s="487">
        <f t="shared" ref="F220:F229" si="81">D220+E220</f>
        <v>0</v>
      </c>
      <c r="G220" s="237"/>
      <c r="H220" s="60"/>
      <c r="I220" s="415">
        <f t="shared" ref="I220:I229" si="82">G220+H220</f>
        <v>0</v>
      </c>
      <c r="J220" s="237"/>
      <c r="K220" s="415"/>
      <c r="L220" s="487">
        <f t="shared" ref="L220:L229" si="83">J220+K220</f>
        <v>0</v>
      </c>
      <c r="M220" s="237"/>
      <c r="N220" s="60"/>
      <c r="O220" s="488">
        <f t="shared" ref="O220:O229" si="84">N220+M220</f>
        <v>0</v>
      </c>
      <c r="P220" s="451"/>
    </row>
    <row r="221" spans="1:16" x14ac:dyDescent="0.25">
      <c r="A221" s="36">
        <v>5232</v>
      </c>
      <c r="B221" s="57" t="s">
        <v>214</v>
      </c>
      <c r="C221" s="210">
        <f t="shared" si="63"/>
        <v>0</v>
      </c>
      <c r="D221" s="237"/>
      <c r="E221" s="415"/>
      <c r="F221" s="487">
        <f t="shared" si="81"/>
        <v>0</v>
      </c>
      <c r="G221" s="237"/>
      <c r="H221" s="60"/>
      <c r="I221" s="415">
        <f t="shared" si="82"/>
        <v>0</v>
      </c>
      <c r="J221" s="237"/>
      <c r="K221" s="415"/>
      <c r="L221" s="487">
        <f t="shared" si="83"/>
        <v>0</v>
      </c>
      <c r="M221" s="237"/>
      <c r="N221" s="60"/>
      <c r="O221" s="488">
        <f t="shared" si="84"/>
        <v>0</v>
      </c>
      <c r="P221" s="451"/>
    </row>
    <row r="222" spans="1:16" x14ac:dyDescent="0.25">
      <c r="A222" s="36">
        <v>5233</v>
      </c>
      <c r="B222" s="57" t="s">
        <v>215</v>
      </c>
      <c r="C222" s="210">
        <f t="shared" si="63"/>
        <v>0</v>
      </c>
      <c r="D222" s="237"/>
      <c r="E222" s="415"/>
      <c r="F222" s="487">
        <f t="shared" si="81"/>
        <v>0</v>
      </c>
      <c r="G222" s="237"/>
      <c r="H222" s="60"/>
      <c r="I222" s="415">
        <f t="shared" si="82"/>
        <v>0</v>
      </c>
      <c r="J222" s="237"/>
      <c r="K222" s="415"/>
      <c r="L222" s="487">
        <f t="shared" si="83"/>
        <v>0</v>
      </c>
      <c r="M222" s="237"/>
      <c r="N222" s="60"/>
      <c r="O222" s="488">
        <f t="shared" si="84"/>
        <v>0</v>
      </c>
      <c r="P222" s="451"/>
    </row>
    <row r="223" spans="1:16" ht="24" x14ac:dyDescent="0.25">
      <c r="A223" s="36">
        <v>5234</v>
      </c>
      <c r="B223" s="57" t="s">
        <v>216</v>
      </c>
      <c r="C223" s="210">
        <f t="shared" si="63"/>
        <v>0</v>
      </c>
      <c r="D223" s="237"/>
      <c r="E223" s="415"/>
      <c r="F223" s="487">
        <f t="shared" si="81"/>
        <v>0</v>
      </c>
      <c r="G223" s="237"/>
      <c r="H223" s="60"/>
      <c r="I223" s="415">
        <f t="shared" si="82"/>
        <v>0</v>
      </c>
      <c r="J223" s="237"/>
      <c r="K223" s="415"/>
      <c r="L223" s="487">
        <f t="shared" si="83"/>
        <v>0</v>
      </c>
      <c r="M223" s="237"/>
      <c r="N223" s="60"/>
      <c r="O223" s="488">
        <f t="shared" si="84"/>
        <v>0</v>
      </c>
      <c r="P223" s="451"/>
    </row>
    <row r="224" spans="1:16" ht="14.25" customHeight="1" x14ac:dyDescent="0.25">
      <c r="A224" s="36">
        <v>5236</v>
      </c>
      <c r="B224" s="57" t="s">
        <v>217</v>
      </c>
      <c r="C224" s="210">
        <f t="shared" si="63"/>
        <v>0</v>
      </c>
      <c r="D224" s="237"/>
      <c r="E224" s="415"/>
      <c r="F224" s="487">
        <f t="shared" si="81"/>
        <v>0</v>
      </c>
      <c r="G224" s="237"/>
      <c r="H224" s="60"/>
      <c r="I224" s="415">
        <f t="shared" si="82"/>
        <v>0</v>
      </c>
      <c r="J224" s="237"/>
      <c r="K224" s="415"/>
      <c r="L224" s="487">
        <f t="shared" si="83"/>
        <v>0</v>
      </c>
      <c r="M224" s="237"/>
      <c r="N224" s="60"/>
      <c r="O224" s="488">
        <f t="shared" si="84"/>
        <v>0</v>
      </c>
      <c r="P224" s="451"/>
    </row>
    <row r="225" spans="1:16" ht="14.25" customHeight="1" x14ac:dyDescent="0.25">
      <c r="A225" s="36">
        <v>5237</v>
      </c>
      <c r="B225" s="57" t="s">
        <v>218</v>
      </c>
      <c r="C225" s="210">
        <f t="shared" si="63"/>
        <v>0</v>
      </c>
      <c r="D225" s="237"/>
      <c r="E225" s="415"/>
      <c r="F225" s="487">
        <f t="shared" si="81"/>
        <v>0</v>
      </c>
      <c r="G225" s="237"/>
      <c r="H225" s="60"/>
      <c r="I225" s="415">
        <f t="shared" si="82"/>
        <v>0</v>
      </c>
      <c r="J225" s="237"/>
      <c r="K225" s="415"/>
      <c r="L225" s="487">
        <f t="shared" si="83"/>
        <v>0</v>
      </c>
      <c r="M225" s="237"/>
      <c r="N225" s="60"/>
      <c r="O225" s="488">
        <f t="shared" si="84"/>
        <v>0</v>
      </c>
      <c r="P225" s="451"/>
    </row>
    <row r="226" spans="1:16" ht="24" x14ac:dyDescent="0.25">
      <c r="A226" s="36">
        <v>5238</v>
      </c>
      <c r="B226" s="57" t="s">
        <v>219</v>
      </c>
      <c r="C226" s="210">
        <f t="shared" si="63"/>
        <v>0</v>
      </c>
      <c r="D226" s="237"/>
      <c r="E226" s="415"/>
      <c r="F226" s="487">
        <f t="shared" si="81"/>
        <v>0</v>
      </c>
      <c r="G226" s="237"/>
      <c r="H226" s="60"/>
      <c r="I226" s="415">
        <f t="shared" si="82"/>
        <v>0</v>
      </c>
      <c r="J226" s="237"/>
      <c r="K226" s="415"/>
      <c r="L226" s="487">
        <f t="shared" si="83"/>
        <v>0</v>
      </c>
      <c r="M226" s="237"/>
      <c r="N226" s="60"/>
      <c r="O226" s="488">
        <f t="shared" si="84"/>
        <v>0</v>
      </c>
      <c r="P226" s="451"/>
    </row>
    <row r="227" spans="1:16" ht="24" x14ac:dyDescent="0.25">
      <c r="A227" s="36">
        <v>5239</v>
      </c>
      <c r="B227" s="57" t="s">
        <v>220</v>
      </c>
      <c r="C227" s="210">
        <f t="shared" si="63"/>
        <v>0</v>
      </c>
      <c r="D227" s="237"/>
      <c r="E227" s="415"/>
      <c r="F227" s="487">
        <f t="shared" si="81"/>
        <v>0</v>
      </c>
      <c r="G227" s="237"/>
      <c r="H227" s="60"/>
      <c r="I227" s="415">
        <f t="shared" si="82"/>
        <v>0</v>
      </c>
      <c r="J227" s="237"/>
      <c r="K227" s="415"/>
      <c r="L227" s="487">
        <f t="shared" si="83"/>
        <v>0</v>
      </c>
      <c r="M227" s="237"/>
      <c r="N227" s="60"/>
      <c r="O227" s="488">
        <f t="shared" si="84"/>
        <v>0</v>
      </c>
      <c r="P227" s="451"/>
    </row>
    <row r="228" spans="1:16" ht="24" x14ac:dyDescent="0.25">
      <c r="A228" s="108">
        <v>5240</v>
      </c>
      <c r="B228" s="57" t="s">
        <v>221</v>
      </c>
      <c r="C228" s="210">
        <f t="shared" si="63"/>
        <v>0</v>
      </c>
      <c r="D228" s="237"/>
      <c r="E228" s="415"/>
      <c r="F228" s="487">
        <f t="shared" si="81"/>
        <v>0</v>
      </c>
      <c r="G228" s="237"/>
      <c r="H228" s="60"/>
      <c r="I228" s="415">
        <f t="shared" si="82"/>
        <v>0</v>
      </c>
      <c r="J228" s="237"/>
      <c r="K228" s="415"/>
      <c r="L228" s="487">
        <f t="shared" si="83"/>
        <v>0</v>
      </c>
      <c r="M228" s="237"/>
      <c r="N228" s="60"/>
      <c r="O228" s="488">
        <f t="shared" si="84"/>
        <v>0</v>
      </c>
      <c r="P228" s="451"/>
    </row>
    <row r="229" spans="1:16" x14ac:dyDescent="0.25">
      <c r="A229" s="108">
        <v>5250</v>
      </c>
      <c r="B229" s="57" t="s">
        <v>222</v>
      </c>
      <c r="C229" s="210">
        <f t="shared" si="63"/>
        <v>0</v>
      </c>
      <c r="D229" s="237"/>
      <c r="E229" s="415"/>
      <c r="F229" s="487">
        <f t="shared" si="81"/>
        <v>0</v>
      </c>
      <c r="G229" s="237"/>
      <c r="H229" s="60"/>
      <c r="I229" s="415">
        <f t="shared" si="82"/>
        <v>0</v>
      </c>
      <c r="J229" s="237"/>
      <c r="K229" s="415"/>
      <c r="L229" s="487">
        <f t="shared" si="83"/>
        <v>0</v>
      </c>
      <c r="M229" s="237"/>
      <c r="N229" s="60"/>
      <c r="O229" s="488">
        <f t="shared" si="84"/>
        <v>0</v>
      </c>
      <c r="P229" s="451"/>
    </row>
    <row r="230" spans="1:16" x14ac:dyDescent="0.25">
      <c r="A230" s="108">
        <v>5260</v>
      </c>
      <c r="B230" s="57" t="s">
        <v>223</v>
      </c>
      <c r="C230" s="210">
        <f t="shared" si="63"/>
        <v>0</v>
      </c>
      <c r="D230" s="288">
        <f t="shared" ref="D230:O230" si="85">SUM(D231)</f>
        <v>0</v>
      </c>
      <c r="E230" s="137">
        <f t="shared" si="85"/>
        <v>0</v>
      </c>
      <c r="F230" s="311">
        <f t="shared" si="85"/>
        <v>0</v>
      </c>
      <c r="G230" s="288">
        <f t="shared" si="85"/>
        <v>0</v>
      </c>
      <c r="H230" s="109">
        <f t="shared" si="85"/>
        <v>0</v>
      </c>
      <c r="I230" s="137">
        <f t="shared" si="85"/>
        <v>0</v>
      </c>
      <c r="J230" s="288">
        <f t="shared" si="85"/>
        <v>0</v>
      </c>
      <c r="K230" s="137">
        <f t="shared" si="85"/>
        <v>0</v>
      </c>
      <c r="L230" s="311">
        <f t="shared" si="85"/>
        <v>0</v>
      </c>
      <c r="M230" s="288">
        <f t="shared" si="85"/>
        <v>0</v>
      </c>
      <c r="N230" s="109">
        <f t="shared" si="85"/>
        <v>0</v>
      </c>
      <c r="O230" s="145">
        <f t="shared" si="85"/>
        <v>0</v>
      </c>
      <c r="P230" s="110"/>
    </row>
    <row r="231" spans="1:16" ht="24" x14ac:dyDescent="0.25">
      <c r="A231" s="36">
        <v>5269</v>
      </c>
      <c r="B231" s="57" t="s">
        <v>224</v>
      </c>
      <c r="C231" s="210">
        <f t="shared" si="63"/>
        <v>0</v>
      </c>
      <c r="D231" s="237"/>
      <c r="E231" s="415"/>
      <c r="F231" s="487">
        <f>D231+E231</f>
        <v>0</v>
      </c>
      <c r="G231" s="237"/>
      <c r="H231" s="60"/>
      <c r="I231" s="415">
        <f>G231+H231</f>
        <v>0</v>
      </c>
      <c r="J231" s="237"/>
      <c r="K231" s="415"/>
      <c r="L231" s="487">
        <f>J231+K231</f>
        <v>0</v>
      </c>
      <c r="M231" s="237"/>
      <c r="N231" s="60"/>
      <c r="O231" s="488">
        <f>N231+M231</f>
        <v>0</v>
      </c>
      <c r="P231" s="451"/>
    </row>
    <row r="232" spans="1:16" ht="24" x14ac:dyDescent="0.25">
      <c r="A232" s="105">
        <v>5270</v>
      </c>
      <c r="B232" s="78" t="s">
        <v>225</v>
      </c>
      <c r="C232" s="266">
        <f t="shared" si="63"/>
        <v>0</v>
      </c>
      <c r="D232" s="289"/>
      <c r="E232" s="416"/>
      <c r="F232" s="490">
        <f>D232+E232</f>
        <v>0</v>
      </c>
      <c r="G232" s="289"/>
      <c r="H232" s="111"/>
      <c r="I232" s="416">
        <f>G232+H232</f>
        <v>0</v>
      </c>
      <c r="J232" s="289"/>
      <c r="K232" s="416"/>
      <c r="L232" s="490">
        <f>J232+K232</f>
        <v>0</v>
      </c>
      <c r="M232" s="289"/>
      <c r="N232" s="111"/>
      <c r="O232" s="491">
        <f>N232+M232</f>
        <v>0</v>
      </c>
      <c r="P232" s="492"/>
    </row>
    <row r="233" spans="1:16" x14ac:dyDescent="0.25">
      <c r="A233" s="99">
        <v>6000</v>
      </c>
      <c r="B233" s="99" t="s">
        <v>226</v>
      </c>
      <c r="C233" s="588">
        <f t="shared" si="63"/>
        <v>0</v>
      </c>
      <c r="D233" s="478">
        <f t="shared" ref="D233:O233" si="86">D234+D254+D261</f>
        <v>0</v>
      </c>
      <c r="E233" s="480">
        <f t="shared" si="86"/>
        <v>0</v>
      </c>
      <c r="F233" s="476">
        <f t="shared" si="86"/>
        <v>0</v>
      </c>
      <c r="G233" s="478">
        <f t="shared" si="86"/>
        <v>0</v>
      </c>
      <c r="H233" s="479">
        <f t="shared" si="86"/>
        <v>0</v>
      </c>
      <c r="I233" s="480">
        <f t="shared" si="86"/>
        <v>0</v>
      </c>
      <c r="J233" s="478">
        <f t="shared" si="86"/>
        <v>0</v>
      </c>
      <c r="K233" s="480">
        <f t="shared" si="86"/>
        <v>0</v>
      </c>
      <c r="L233" s="476">
        <f t="shared" si="86"/>
        <v>0</v>
      </c>
      <c r="M233" s="280">
        <f t="shared" si="86"/>
        <v>0</v>
      </c>
      <c r="N233" s="101">
        <f t="shared" si="86"/>
        <v>0</v>
      </c>
      <c r="O233" s="281">
        <f t="shared" si="86"/>
        <v>0</v>
      </c>
      <c r="P233" s="102"/>
    </row>
    <row r="234" spans="1:16" ht="14.25" customHeight="1" x14ac:dyDescent="0.25">
      <c r="A234" s="70">
        <v>6200</v>
      </c>
      <c r="B234" s="118" t="s">
        <v>227</v>
      </c>
      <c r="C234" s="249">
        <f t="shared" si="63"/>
        <v>0</v>
      </c>
      <c r="D234" s="304">
        <f t="shared" ref="D234:O234" si="87">SUM(D235,D236,D238,D241,D247,D248,D249)</f>
        <v>0</v>
      </c>
      <c r="E234" s="504">
        <f t="shared" si="87"/>
        <v>0</v>
      </c>
      <c r="F234" s="387">
        <f t="shared" si="87"/>
        <v>0</v>
      </c>
      <c r="G234" s="304">
        <f t="shared" si="87"/>
        <v>0</v>
      </c>
      <c r="H234" s="126">
        <f t="shared" si="87"/>
        <v>0</v>
      </c>
      <c r="I234" s="504">
        <f t="shared" si="87"/>
        <v>0</v>
      </c>
      <c r="J234" s="304">
        <f t="shared" si="87"/>
        <v>0</v>
      </c>
      <c r="K234" s="504">
        <f t="shared" si="87"/>
        <v>0</v>
      </c>
      <c r="L234" s="387">
        <f t="shared" si="87"/>
        <v>0</v>
      </c>
      <c r="M234" s="304">
        <f t="shared" si="87"/>
        <v>0</v>
      </c>
      <c r="N234" s="126">
        <f t="shared" si="87"/>
        <v>0</v>
      </c>
      <c r="O234" s="305">
        <f t="shared" si="87"/>
        <v>0</v>
      </c>
      <c r="P234" s="284"/>
    </row>
    <row r="235" spans="1:16" ht="24" x14ac:dyDescent="0.25">
      <c r="A235" s="164">
        <v>6220</v>
      </c>
      <c r="B235" s="52" t="s">
        <v>228</v>
      </c>
      <c r="C235" s="205">
        <f t="shared" si="63"/>
        <v>0</v>
      </c>
      <c r="D235" s="231"/>
      <c r="E235" s="414"/>
      <c r="F235" s="484">
        <f>D235+E235</f>
        <v>0</v>
      </c>
      <c r="G235" s="231"/>
      <c r="H235" s="55"/>
      <c r="I235" s="414">
        <f>G235+H235</f>
        <v>0</v>
      </c>
      <c r="J235" s="231"/>
      <c r="K235" s="414"/>
      <c r="L235" s="484">
        <f>J235+K235</f>
        <v>0</v>
      </c>
      <c r="M235" s="231"/>
      <c r="N235" s="55"/>
      <c r="O235" s="485">
        <f>N235+M235</f>
        <v>0</v>
      </c>
      <c r="P235" s="449"/>
    </row>
    <row r="236" spans="1:16" x14ac:dyDescent="0.25">
      <c r="A236" s="108">
        <v>6230</v>
      </c>
      <c r="B236" s="57" t="s">
        <v>229</v>
      </c>
      <c r="C236" s="210">
        <f t="shared" si="63"/>
        <v>0</v>
      </c>
      <c r="D236" s="288">
        <f t="shared" ref="D236:O236" si="88">SUM(D237)</f>
        <v>0</v>
      </c>
      <c r="E236" s="137">
        <f t="shared" si="88"/>
        <v>0</v>
      </c>
      <c r="F236" s="311">
        <f t="shared" si="88"/>
        <v>0</v>
      </c>
      <c r="G236" s="288">
        <f t="shared" si="88"/>
        <v>0</v>
      </c>
      <c r="H236" s="109">
        <f t="shared" si="88"/>
        <v>0</v>
      </c>
      <c r="I236" s="137">
        <f t="shared" si="88"/>
        <v>0</v>
      </c>
      <c r="J236" s="288">
        <f t="shared" si="88"/>
        <v>0</v>
      </c>
      <c r="K236" s="137">
        <f t="shared" si="88"/>
        <v>0</v>
      </c>
      <c r="L236" s="311">
        <f t="shared" si="88"/>
        <v>0</v>
      </c>
      <c r="M236" s="288">
        <f t="shared" si="88"/>
        <v>0</v>
      </c>
      <c r="N236" s="109">
        <f t="shared" si="88"/>
        <v>0</v>
      </c>
      <c r="O236" s="145">
        <f t="shared" si="88"/>
        <v>0</v>
      </c>
      <c r="P236" s="110"/>
    </row>
    <row r="237" spans="1:16" ht="24" x14ac:dyDescent="0.25">
      <c r="A237" s="36">
        <v>6239</v>
      </c>
      <c r="B237" s="52" t="s">
        <v>230</v>
      </c>
      <c r="C237" s="210">
        <f t="shared" si="63"/>
        <v>0</v>
      </c>
      <c r="D237" s="231"/>
      <c r="E237" s="414"/>
      <c r="F237" s="484">
        <f>D237+E237</f>
        <v>0</v>
      </c>
      <c r="G237" s="231"/>
      <c r="H237" s="55"/>
      <c r="I237" s="414">
        <f>G237+H237</f>
        <v>0</v>
      </c>
      <c r="J237" s="231"/>
      <c r="K237" s="414"/>
      <c r="L237" s="484">
        <f>J237+K237</f>
        <v>0</v>
      </c>
      <c r="M237" s="231"/>
      <c r="N237" s="55"/>
      <c r="O237" s="485">
        <f>N237+M237</f>
        <v>0</v>
      </c>
      <c r="P237" s="449"/>
    </row>
    <row r="238" spans="1:16" ht="24" x14ac:dyDescent="0.25">
      <c r="A238" s="108">
        <v>6240</v>
      </c>
      <c r="B238" s="57" t="s">
        <v>231</v>
      </c>
      <c r="C238" s="210">
        <f t="shared" si="63"/>
        <v>0</v>
      </c>
      <c r="D238" s="288">
        <f t="shared" ref="D238:O238" si="89">SUM(D239:D240)</f>
        <v>0</v>
      </c>
      <c r="E238" s="137">
        <f t="shared" si="89"/>
        <v>0</v>
      </c>
      <c r="F238" s="311">
        <f t="shared" si="89"/>
        <v>0</v>
      </c>
      <c r="G238" s="288">
        <f t="shared" si="89"/>
        <v>0</v>
      </c>
      <c r="H238" s="109">
        <f t="shared" si="89"/>
        <v>0</v>
      </c>
      <c r="I238" s="137">
        <f t="shared" si="89"/>
        <v>0</v>
      </c>
      <c r="J238" s="288">
        <f t="shared" si="89"/>
        <v>0</v>
      </c>
      <c r="K238" s="137">
        <f t="shared" si="89"/>
        <v>0</v>
      </c>
      <c r="L238" s="311">
        <f t="shared" si="89"/>
        <v>0</v>
      </c>
      <c r="M238" s="288">
        <f t="shared" si="89"/>
        <v>0</v>
      </c>
      <c r="N238" s="109">
        <f t="shared" si="89"/>
        <v>0</v>
      </c>
      <c r="O238" s="145">
        <f t="shared" si="89"/>
        <v>0</v>
      </c>
      <c r="P238" s="110"/>
    </row>
    <row r="239" spans="1:16" x14ac:dyDescent="0.25">
      <c r="A239" s="36">
        <v>6241</v>
      </c>
      <c r="B239" s="57" t="s">
        <v>232</v>
      </c>
      <c r="C239" s="210">
        <f t="shared" si="63"/>
        <v>0</v>
      </c>
      <c r="D239" s="237"/>
      <c r="E239" s="415"/>
      <c r="F239" s="487">
        <f>D239+E239</f>
        <v>0</v>
      </c>
      <c r="G239" s="237"/>
      <c r="H239" s="60"/>
      <c r="I239" s="415">
        <f>G239+H239</f>
        <v>0</v>
      </c>
      <c r="J239" s="237"/>
      <c r="K239" s="415"/>
      <c r="L239" s="487">
        <f>J239+K239</f>
        <v>0</v>
      </c>
      <c r="M239" s="237"/>
      <c r="N239" s="60"/>
      <c r="O239" s="488">
        <f>N239+M239</f>
        <v>0</v>
      </c>
      <c r="P239" s="451"/>
    </row>
    <row r="240" spans="1:16" x14ac:dyDescent="0.25">
      <c r="A240" s="36">
        <v>6242</v>
      </c>
      <c r="B240" s="57" t="s">
        <v>233</v>
      </c>
      <c r="C240" s="210">
        <f t="shared" si="63"/>
        <v>0</v>
      </c>
      <c r="D240" s="237"/>
      <c r="E240" s="415"/>
      <c r="F240" s="487">
        <f>D240+E240</f>
        <v>0</v>
      </c>
      <c r="G240" s="237"/>
      <c r="H240" s="60"/>
      <c r="I240" s="415">
        <f>G240+H240</f>
        <v>0</v>
      </c>
      <c r="J240" s="237"/>
      <c r="K240" s="415"/>
      <c r="L240" s="487">
        <f>J240+K240</f>
        <v>0</v>
      </c>
      <c r="M240" s="237"/>
      <c r="N240" s="60"/>
      <c r="O240" s="488">
        <f>N240+M240</f>
        <v>0</v>
      </c>
      <c r="P240" s="451"/>
    </row>
    <row r="241" spans="1:16" ht="25.5" customHeight="1" x14ac:dyDescent="0.25">
      <c r="A241" s="108">
        <v>6250</v>
      </c>
      <c r="B241" s="57" t="s">
        <v>234</v>
      </c>
      <c r="C241" s="210">
        <f t="shared" si="63"/>
        <v>0</v>
      </c>
      <c r="D241" s="288">
        <f t="shared" ref="D241:O241" si="90">SUM(D242:D246)</f>
        <v>0</v>
      </c>
      <c r="E241" s="137">
        <f t="shared" si="90"/>
        <v>0</v>
      </c>
      <c r="F241" s="311">
        <f t="shared" si="90"/>
        <v>0</v>
      </c>
      <c r="G241" s="288">
        <f t="shared" si="90"/>
        <v>0</v>
      </c>
      <c r="H241" s="109">
        <f t="shared" si="90"/>
        <v>0</v>
      </c>
      <c r="I241" s="137">
        <f t="shared" si="90"/>
        <v>0</v>
      </c>
      <c r="J241" s="288">
        <f t="shared" si="90"/>
        <v>0</v>
      </c>
      <c r="K241" s="137">
        <f t="shared" si="90"/>
        <v>0</v>
      </c>
      <c r="L241" s="311">
        <f t="shared" si="90"/>
        <v>0</v>
      </c>
      <c r="M241" s="288">
        <f t="shared" si="90"/>
        <v>0</v>
      </c>
      <c r="N241" s="109">
        <f t="shared" si="90"/>
        <v>0</v>
      </c>
      <c r="O241" s="145">
        <f t="shared" si="90"/>
        <v>0</v>
      </c>
      <c r="P241" s="110"/>
    </row>
    <row r="242" spans="1:16" ht="14.25" customHeight="1" x14ac:dyDescent="0.25">
      <c r="A242" s="36">
        <v>6252</v>
      </c>
      <c r="B242" s="57" t="s">
        <v>235</v>
      </c>
      <c r="C242" s="210">
        <f t="shared" si="63"/>
        <v>0</v>
      </c>
      <c r="D242" s="237"/>
      <c r="E242" s="415"/>
      <c r="F242" s="487">
        <f t="shared" ref="F242:F248" si="91">D242+E242</f>
        <v>0</v>
      </c>
      <c r="G242" s="237"/>
      <c r="H242" s="60"/>
      <c r="I242" s="415">
        <f t="shared" ref="I242:I248" si="92">G242+H242</f>
        <v>0</v>
      </c>
      <c r="J242" s="237"/>
      <c r="K242" s="415"/>
      <c r="L242" s="487">
        <f t="shared" ref="L242:L248" si="93">J242+K242</f>
        <v>0</v>
      </c>
      <c r="M242" s="237"/>
      <c r="N242" s="60"/>
      <c r="O242" s="488">
        <f t="shared" ref="O242:O248" si="94">N242+M242</f>
        <v>0</v>
      </c>
      <c r="P242" s="451"/>
    </row>
    <row r="243" spans="1:16" ht="14.25" customHeight="1" x14ac:dyDescent="0.25">
      <c r="A243" s="36">
        <v>6253</v>
      </c>
      <c r="B243" s="57" t="s">
        <v>236</v>
      </c>
      <c r="C243" s="210">
        <f t="shared" si="63"/>
        <v>0</v>
      </c>
      <c r="D243" s="237"/>
      <c r="E243" s="415"/>
      <c r="F243" s="487">
        <f t="shared" si="91"/>
        <v>0</v>
      </c>
      <c r="G243" s="237"/>
      <c r="H243" s="60"/>
      <c r="I243" s="415">
        <f t="shared" si="92"/>
        <v>0</v>
      </c>
      <c r="J243" s="237"/>
      <c r="K243" s="415"/>
      <c r="L243" s="487">
        <f t="shared" si="93"/>
        <v>0</v>
      </c>
      <c r="M243" s="237"/>
      <c r="N243" s="60"/>
      <c r="O243" s="488">
        <f t="shared" si="94"/>
        <v>0</v>
      </c>
      <c r="P243" s="451"/>
    </row>
    <row r="244" spans="1:16" ht="24" x14ac:dyDescent="0.25">
      <c r="A244" s="36">
        <v>6254</v>
      </c>
      <c r="B244" s="57" t="s">
        <v>237</v>
      </c>
      <c r="C244" s="210">
        <f t="shared" si="63"/>
        <v>0</v>
      </c>
      <c r="D244" s="237"/>
      <c r="E244" s="415"/>
      <c r="F244" s="487">
        <f t="shared" si="91"/>
        <v>0</v>
      </c>
      <c r="G244" s="237"/>
      <c r="H244" s="60"/>
      <c r="I244" s="415">
        <f t="shared" si="92"/>
        <v>0</v>
      </c>
      <c r="J244" s="237"/>
      <c r="K244" s="415"/>
      <c r="L244" s="487">
        <f t="shared" si="93"/>
        <v>0</v>
      </c>
      <c r="M244" s="237"/>
      <c r="N244" s="60"/>
      <c r="O244" s="488">
        <f t="shared" si="94"/>
        <v>0</v>
      </c>
      <c r="P244" s="451"/>
    </row>
    <row r="245" spans="1:16" ht="24" x14ac:dyDescent="0.25">
      <c r="A245" s="36">
        <v>6255</v>
      </c>
      <c r="B245" s="57" t="s">
        <v>238</v>
      </c>
      <c r="C245" s="210">
        <f t="shared" ref="C245:C299" si="95">SUM(F245,I245,L245,O245)</f>
        <v>0</v>
      </c>
      <c r="D245" s="237"/>
      <c r="E245" s="415"/>
      <c r="F245" s="487">
        <f t="shared" si="91"/>
        <v>0</v>
      </c>
      <c r="G245" s="237"/>
      <c r="H245" s="60"/>
      <c r="I245" s="415">
        <f t="shared" si="92"/>
        <v>0</v>
      </c>
      <c r="J245" s="237"/>
      <c r="K245" s="415"/>
      <c r="L245" s="487">
        <f t="shared" si="93"/>
        <v>0</v>
      </c>
      <c r="M245" s="237"/>
      <c r="N245" s="60"/>
      <c r="O245" s="488">
        <f t="shared" si="94"/>
        <v>0</v>
      </c>
      <c r="P245" s="451"/>
    </row>
    <row r="246" spans="1:16" x14ac:dyDescent="0.25">
      <c r="A246" s="36">
        <v>6259</v>
      </c>
      <c r="B246" s="57" t="s">
        <v>239</v>
      </c>
      <c r="C246" s="210">
        <f t="shared" si="95"/>
        <v>0</v>
      </c>
      <c r="D246" s="237"/>
      <c r="E246" s="415"/>
      <c r="F246" s="487">
        <f t="shared" si="91"/>
        <v>0</v>
      </c>
      <c r="G246" s="237"/>
      <c r="H246" s="60"/>
      <c r="I246" s="415">
        <f t="shared" si="92"/>
        <v>0</v>
      </c>
      <c r="J246" s="237"/>
      <c r="K246" s="415"/>
      <c r="L246" s="487">
        <f t="shared" si="93"/>
        <v>0</v>
      </c>
      <c r="M246" s="237"/>
      <c r="N246" s="60"/>
      <c r="O246" s="488">
        <f t="shared" si="94"/>
        <v>0</v>
      </c>
      <c r="P246" s="451"/>
    </row>
    <row r="247" spans="1:16" ht="24" x14ac:dyDescent="0.25">
      <c r="A247" s="108">
        <v>6260</v>
      </c>
      <c r="B247" s="57" t="s">
        <v>240</v>
      </c>
      <c r="C247" s="210">
        <f t="shared" si="95"/>
        <v>0</v>
      </c>
      <c r="D247" s="237"/>
      <c r="E247" s="415"/>
      <c r="F247" s="487">
        <f t="shared" si="91"/>
        <v>0</v>
      </c>
      <c r="G247" s="237"/>
      <c r="H247" s="60"/>
      <c r="I247" s="415">
        <f t="shared" si="92"/>
        <v>0</v>
      </c>
      <c r="J247" s="237"/>
      <c r="K247" s="415"/>
      <c r="L247" s="487">
        <f t="shared" si="93"/>
        <v>0</v>
      </c>
      <c r="M247" s="237"/>
      <c r="N247" s="60"/>
      <c r="O247" s="488">
        <f t="shared" si="94"/>
        <v>0</v>
      </c>
      <c r="P247" s="451"/>
    </row>
    <row r="248" spans="1:16" x14ac:dyDescent="0.25">
      <c r="A248" s="108">
        <v>6270</v>
      </c>
      <c r="B248" s="57" t="s">
        <v>241</v>
      </c>
      <c r="C248" s="210">
        <f t="shared" si="95"/>
        <v>0</v>
      </c>
      <c r="D248" s="237"/>
      <c r="E248" s="415"/>
      <c r="F248" s="487">
        <f t="shared" si="91"/>
        <v>0</v>
      </c>
      <c r="G248" s="237"/>
      <c r="H248" s="60"/>
      <c r="I248" s="415">
        <f t="shared" si="92"/>
        <v>0</v>
      </c>
      <c r="J248" s="237"/>
      <c r="K248" s="415"/>
      <c r="L248" s="487">
        <f t="shared" si="93"/>
        <v>0</v>
      </c>
      <c r="M248" s="237"/>
      <c r="N248" s="60"/>
      <c r="O248" s="488">
        <f t="shared" si="94"/>
        <v>0</v>
      </c>
      <c r="P248" s="451"/>
    </row>
    <row r="249" spans="1:16" ht="24" x14ac:dyDescent="0.25">
      <c r="A249" s="164">
        <v>6290</v>
      </c>
      <c r="B249" s="52" t="s">
        <v>242</v>
      </c>
      <c r="C249" s="589">
        <f t="shared" si="95"/>
        <v>0</v>
      </c>
      <c r="D249" s="291">
        <f t="shared" ref="D249:O249" si="96">SUM(D250:D253)</f>
        <v>0</v>
      </c>
      <c r="E249" s="136">
        <f t="shared" si="96"/>
        <v>0</v>
      </c>
      <c r="F249" s="376">
        <f t="shared" si="96"/>
        <v>0</v>
      </c>
      <c r="G249" s="291">
        <f t="shared" si="96"/>
        <v>0</v>
      </c>
      <c r="H249" s="113">
        <f t="shared" si="96"/>
        <v>0</v>
      </c>
      <c r="I249" s="136">
        <f t="shared" si="96"/>
        <v>0</v>
      </c>
      <c r="J249" s="291">
        <f t="shared" si="96"/>
        <v>0</v>
      </c>
      <c r="K249" s="136">
        <f t="shared" si="96"/>
        <v>0</v>
      </c>
      <c r="L249" s="376">
        <f t="shared" si="96"/>
        <v>0</v>
      </c>
      <c r="M249" s="498">
        <f t="shared" si="96"/>
        <v>0</v>
      </c>
      <c r="N249" s="113">
        <f t="shared" si="96"/>
        <v>0</v>
      </c>
      <c r="O249" s="287">
        <f t="shared" si="96"/>
        <v>0</v>
      </c>
      <c r="P249" s="114"/>
    </row>
    <row r="250" spans="1:16" x14ac:dyDescent="0.25">
      <c r="A250" s="36">
        <v>6291</v>
      </c>
      <c r="B250" s="57" t="s">
        <v>243</v>
      </c>
      <c r="C250" s="210">
        <f t="shared" si="95"/>
        <v>0</v>
      </c>
      <c r="D250" s="237"/>
      <c r="E250" s="415"/>
      <c r="F250" s="487">
        <f>D250+E250</f>
        <v>0</v>
      </c>
      <c r="G250" s="237"/>
      <c r="H250" s="60"/>
      <c r="I250" s="415">
        <f>G250+H250</f>
        <v>0</v>
      </c>
      <c r="J250" s="237"/>
      <c r="K250" s="415"/>
      <c r="L250" s="487">
        <f>J250+K250</f>
        <v>0</v>
      </c>
      <c r="M250" s="237"/>
      <c r="N250" s="60"/>
      <c r="O250" s="488">
        <f>N250+M250</f>
        <v>0</v>
      </c>
      <c r="P250" s="451"/>
    </row>
    <row r="251" spans="1:16" x14ac:dyDescent="0.25">
      <c r="A251" s="36">
        <v>6292</v>
      </c>
      <c r="B251" s="57" t="s">
        <v>244</v>
      </c>
      <c r="C251" s="210">
        <f t="shared" si="95"/>
        <v>0</v>
      </c>
      <c r="D251" s="237"/>
      <c r="E251" s="415"/>
      <c r="F251" s="487">
        <f>D251+E251</f>
        <v>0</v>
      </c>
      <c r="G251" s="237"/>
      <c r="H251" s="60"/>
      <c r="I251" s="415">
        <f>G251+H251</f>
        <v>0</v>
      </c>
      <c r="J251" s="237"/>
      <c r="K251" s="415"/>
      <c r="L251" s="487">
        <f>J251+K251</f>
        <v>0</v>
      </c>
      <c r="M251" s="237"/>
      <c r="N251" s="60"/>
      <c r="O251" s="488">
        <f>N251+M251</f>
        <v>0</v>
      </c>
      <c r="P251" s="451"/>
    </row>
    <row r="252" spans="1:16" ht="72" x14ac:dyDescent="0.25">
      <c r="A252" s="36">
        <v>6296</v>
      </c>
      <c r="B252" s="57" t="s">
        <v>245</v>
      </c>
      <c r="C252" s="210">
        <f t="shared" si="95"/>
        <v>0</v>
      </c>
      <c r="D252" s="237"/>
      <c r="E252" s="415"/>
      <c r="F252" s="487">
        <f>D252+E252</f>
        <v>0</v>
      </c>
      <c r="G252" s="237"/>
      <c r="H252" s="60"/>
      <c r="I252" s="415">
        <f>G252+H252</f>
        <v>0</v>
      </c>
      <c r="J252" s="237"/>
      <c r="K252" s="415"/>
      <c r="L252" s="487">
        <f>J252+K252</f>
        <v>0</v>
      </c>
      <c r="M252" s="237"/>
      <c r="N252" s="60"/>
      <c r="O252" s="488">
        <f>N252+M252</f>
        <v>0</v>
      </c>
      <c r="P252" s="451"/>
    </row>
    <row r="253" spans="1:16" ht="39.75" customHeight="1" x14ac:dyDescent="0.25">
      <c r="A253" s="36">
        <v>6299</v>
      </c>
      <c r="B253" s="57" t="s">
        <v>246</v>
      </c>
      <c r="C253" s="210">
        <f t="shared" si="95"/>
        <v>0</v>
      </c>
      <c r="D253" s="237"/>
      <c r="E253" s="415"/>
      <c r="F253" s="487">
        <f>D253+E253</f>
        <v>0</v>
      </c>
      <c r="G253" s="237"/>
      <c r="H253" s="60"/>
      <c r="I253" s="415">
        <f>G253+H253</f>
        <v>0</v>
      </c>
      <c r="J253" s="237"/>
      <c r="K253" s="415"/>
      <c r="L253" s="487">
        <f>J253+K253</f>
        <v>0</v>
      </c>
      <c r="M253" s="237"/>
      <c r="N253" s="60"/>
      <c r="O253" s="488">
        <f>N253+M253</f>
        <v>0</v>
      </c>
      <c r="P253" s="451"/>
    </row>
    <row r="254" spans="1:16" x14ac:dyDescent="0.25">
      <c r="A254" s="44">
        <v>6300</v>
      </c>
      <c r="B254" s="103" t="s">
        <v>247</v>
      </c>
      <c r="C254" s="222">
        <f t="shared" si="95"/>
        <v>0</v>
      </c>
      <c r="D254" s="227">
        <f t="shared" ref="D254:O254" si="97">SUM(D255,D259,D260)</f>
        <v>0</v>
      </c>
      <c r="E254" s="412">
        <f t="shared" si="97"/>
        <v>0</v>
      </c>
      <c r="F254" s="375">
        <f t="shared" si="97"/>
        <v>0</v>
      </c>
      <c r="G254" s="227">
        <f t="shared" si="97"/>
        <v>0</v>
      </c>
      <c r="H254" s="50">
        <f t="shared" si="97"/>
        <v>0</v>
      </c>
      <c r="I254" s="412">
        <f t="shared" si="97"/>
        <v>0</v>
      </c>
      <c r="J254" s="227">
        <f t="shared" si="97"/>
        <v>0</v>
      </c>
      <c r="K254" s="412">
        <f t="shared" si="97"/>
        <v>0</v>
      </c>
      <c r="L254" s="375">
        <f t="shared" si="97"/>
        <v>0</v>
      </c>
      <c r="M254" s="319">
        <f t="shared" si="97"/>
        <v>0</v>
      </c>
      <c r="N254" s="50">
        <f t="shared" si="97"/>
        <v>0</v>
      </c>
      <c r="O254" s="283">
        <f t="shared" si="97"/>
        <v>0</v>
      </c>
      <c r="P254" s="112"/>
    </row>
    <row r="255" spans="1:16" ht="24" x14ac:dyDescent="0.25">
      <c r="A255" s="164">
        <v>6320</v>
      </c>
      <c r="B255" s="52" t="s">
        <v>248</v>
      </c>
      <c r="C255" s="589">
        <f t="shared" si="95"/>
        <v>0</v>
      </c>
      <c r="D255" s="291">
        <f t="shared" ref="D255:O255" si="98">SUM(D256:D258)</f>
        <v>0</v>
      </c>
      <c r="E255" s="136">
        <f t="shared" si="98"/>
        <v>0</v>
      </c>
      <c r="F255" s="376">
        <f t="shared" si="98"/>
        <v>0</v>
      </c>
      <c r="G255" s="291">
        <f t="shared" si="98"/>
        <v>0</v>
      </c>
      <c r="H255" s="113">
        <f t="shared" si="98"/>
        <v>0</v>
      </c>
      <c r="I255" s="136">
        <f t="shared" si="98"/>
        <v>0</v>
      </c>
      <c r="J255" s="291">
        <f t="shared" si="98"/>
        <v>0</v>
      </c>
      <c r="K255" s="136">
        <f t="shared" si="98"/>
        <v>0</v>
      </c>
      <c r="L255" s="376">
        <f t="shared" si="98"/>
        <v>0</v>
      </c>
      <c r="M255" s="291">
        <f t="shared" si="98"/>
        <v>0</v>
      </c>
      <c r="N255" s="113">
        <f t="shared" si="98"/>
        <v>0</v>
      </c>
      <c r="O255" s="287">
        <f t="shared" si="98"/>
        <v>0</v>
      </c>
      <c r="P255" s="114"/>
    </row>
    <row r="256" spans="1:16" x14ac:dyDescent="0.25">
      <c r="A256" s="36">
        <v>6322</v>
      </c>
      <c r="B256" s="57" t="s">
        <v>249</v>
      </c>
      <c r="C256" s="210">
        <f t="shared" si="95"/>
        <v>0</v>
      </c>
      <c r="D256" s="237"/>
      <c r="E256" s="415"/>
      <c r="F256" s="487">
        <f>D256+E256</f>
        <v>0</v>
      </c>
      <c r="G256" s="237"/>
      <c r="H256" s="60"/>
      <c r="I256" s="415">
        <f>G256+H256</f>
        <v>0</v>
      </c>
      <c r="J256" s="237"/>
      <c r="K256" s="415"/>
      <c r="L256" s="487">
        <f>J256+K256</f>
        <v>0</v>
      </c>
      <c r="M256" s="237"/>
      <c r="N256" s="60"/>
      <c r="O256" s="488">
        <f>N256+M256</f>
        <v>0</v>
      </c>
      <c r="P256" s="451"/>
    </row>
    <row r="257" spans="1:16" ht="24" x14ac:dyDescent="0.25">
      <c r="A257" s="36">
        <v>6323</v>
      </c>
      <c r="B257" s="57" t="s">
        <v>250</v>
      </c>
      <c r="C257" s="210">
        <f t="shared" si="95"/>
        <v>0</v>
      </c>
      <c r="D257" s="237"/>
      <c r="E257" s="415"/>
      <c r="F257" s="487">
        <f>D257+E257</f>
        <v>0</v>
      </c>
      <c r="G257" s="237"/>
      <c r="H257" s="60"/>
      <c r="I257" s="415">
        <f>G257+H257</f>
        <v>0</v>
      </c>
      <c r="J257" s="237"/>
      <c r="K257" s="415"/>
      <c r="L257" s="487">
        <f>J257+K257</f>
        <v>0</v>
      </c>
      <c r="M257" s="237"/>
      <c r="N257" s="60"/>
      <c r="O257" s="488">
        <f>N257+M257</f>
        <v>0</v>
      </c>
      <c r="P257" s="451"/>
    </row>
    <row r="258" spans="1:16" ht="24" x14ac:dyDescent="0.25">
      <c r="A258" s="32">
        <v>6324</v>
      </c>
      <c r="B258" s="52" t="s">
        <v>308</v>
      </c>
      <c r="C258" s="205">
        <f t="shared" si="95"/>
        <v>0</v>
      </c>
      <c r="D258" s="231"/>
      <c r="E258" s="414"/>
      <c r="F258" s="484">
        <f>D258+E258</f>
        <v>0</v>
      </c>
      <c r="G258" s="231"/>
      <c r="H258" s="55"/>
      <c r="I258" s="414">
        <f>G258+H258</f>
        <v>0</v>
      </c>
      <c r="J258" s="231"/>
      <c r="K258" s="414"/>
      <c r="L258" s="484">
        <f>J258+K258</f>
        <v>0</v>
      </c>
      <c r="M258" s="231"/>
      <c r="N258" s="55"/>
      <c r="O258" s="485">
        <f>N258+M258</f>
        <v>0</v>
      </c>
      <c r="P258" s="449"/>
    </row>
    <row r="259" spans="1:16" ht="24" x14ac:dyDescent="0.25">
      <c r="A259" s="141">
        <v>6330</v>
      </c>
      <c r="B259" s="142" t="s">
        <v>251</v>
      </c>
      <c r="C259" s="589">
        <f t="shared" si="95"/>
        <v>0</v>
      </c>
      <c r="D259" s="302"/>
      <c r="E259" s="501"/>
      <c r="F259" s="500">
        <f>D259+E259</f>
        <v>0</v>
      </c>
      <c r="G259" s="302"/>
      <c r="H259" s="123"/>
      <c r="I259" s="501">
        <f>G259+H259</f>
        <v>0</v>
      </c>
      <c r="J259" s="302"/>
      <c r="K259" s="501"/>
      <c r="L259" s="500">
        <f>J259+K259</f>
        <v>0</v>
      </c>
      <c r="M259" s="302"/>
      <c r="N259" s="123"/>
      <c r="O259" s="502">
        <f>N259+M259</f>
        <v>0</v>
      </c>
      <c r="P259" s="503"/>
    </row>
    <row r="260" spans="1:16" x14ac:dyDescent="0.25">
      <c r="A260" s="108">
        <v>6360</v>
      </c>
      <c r="B260" s="57" t="s">
        <v>252</v>
      </c>
      <c r="C260" s="210">
        <f t="shared" si="95"/>
        <v>0</v>
      </c>
      <c r="D260" s="237"/>
      <c r="E260" s="415"/>
      <c r="F260" s="487">
        <f>D260+E260</f>
        <v>0</v>
      </c>
      <c r="G260" s="237"/>
      <c r="H260" s="60"/>
      <c r="I260" s="415">
        <f>G260+H260</f>
        <v>0</v>
      </c>
      <c r="J260" s="237"/>
      <c r="K260" s="415"/>
      <c r="L260" s="487">
        <f>J260+K260</f>
        <v>0</v>
      </c>
      <c r="M260" s="237"/>
      <c r="N260" s="60"/>
      <c r="O260" s="488">
        <f>N260+M260</f>
        <v>0</v>
      </c>
      <c r="P260" s="451"/>
    </row>
    <row r="261" spans="1:16" ht="36" x14ac:dyDescent="0.25">
      <c r="A261" s="44">
        <v>6400</v>
      </c>
      <c r="B261" s="103" t="s">
        <v>253</v>
      </c>
      <c r="C261" s="222">
        <f t="shared" si="95"/>
        <v>0</v>
      </c>
      <c r="D261" s="227">
        <f t="shared" ref="D261:O261" si="99">SUM(D262,D266)</f>
        <v>0</v>
      </c>
      <c r="E261" s="412">
        <f t="shared" si="99"/>
        <v>0</v>
      </c>
      <c r="F261" s="375">
        <f t="shared" si="99"/>
        <v>0</v>
      </c>
      <c r="G261" s="227">
        <f t="shared" si="99"/>
        <v>0</v>
      </c>
      <c r="H261" s="50">
        <f t="shared" si="99"/>
        <v>0</v>
      </c>
      <c r="I261" s="412">
        <f t="shared" si="99"/>
        <v>0</v>
      </c>
      <c r="J261" s="227">
        <f t="shared" si="99"/>
        <v>0</v>
      </c>
      <c r="K261" s="412">
        <f t="shared" si="99"/>
        <v>0</v>
      </c>
      <c r="L261" s="375">
        <f t="shared" si="99"/>
        <v>0</v>
      </c>
      <c r="M261" s="319">
        <f t="shared" si="99"/>
        <v>0</v>
      </c>
      <c r="N261" s="50">
        <f t="shared" si="99"/>
        <v>0</v>
      </c>
      <c r="O261" s="283">
        <f t="shared" si="99"/>
        <v>0</v>
      </c>
      <c r="P261" s="112"/>
    </row>
    <row r="262" spans="1:16" ht="24" x14ac:dyDescent="0.25">
      <c r="A262" s="164">
        <v>6410</v>
      </c>
      <c r="B262" s="52" t="s">
        <v>254</v>
      </c>
      <c r="C262" s="205">
        <f t="shared" si="95"/>
        <v>0</v>
      </c>
      <c r="D262" s="291">
        <f t="shared" ref="D262:O262" si="100">SUM(D263:D265)</f>
        <v>0</v>
      </c>
      <c r="E262" s="136">
        <f t="shared" si="100"/>
        <v>0</v>
      </c>
      <c r="F262" s="376">
        <f t="shared" si="100"/>
        <v>0</v>
      </c>
      <c r="G262" s="291">
        <f t="shared" si="100"/>
        <v>0</v>
      </c>
      <c r="H262" s="113">
        <f t="shared" si="100"/>
        <v>0</v>
      </c>
      <c r="I262" s="136">
        <f t="shared" si="100"/>
        <v>0</v>
      </c>
      <c r="J262" s="291">
        <f t="shared" si="100"/>
        <v>0</v>
      </c>
      <c r="K262" s="136">
        <f t="shared" si="100"/>
        <v>0</v>
      </c>
      <c r="L262" s="376">
        <f t="shared" si="100"/>
        <v>0</v>
      </c>
      <c r="M262" s="295">
        <f t="shared" si="100"/>
        <v>0</v>
      </c>
      <c r="N262" s="113">
        <f t="shared" si="100"/>
        <v>0</v>
      </c>
      <c r="O262" s="287">
        <f t="shared" si="100"/>
        <v>0</v>
      </c>
      <c r="P262" s="114"/>
    </row>
    <row r="263" spans="1:16" x14ac:dyDescent="0.25">
      <c r="A263" s="36">
        <v>6411</v>
      </c>
      <c r="B263" s="144" t="s">
        <v>255</v>
      </c>
      <c r="C263" s="210">
        <f t="shared" si="95"/>
        <v>0</v>
      </c>
      <c r="D263" s="237"/>
      <c r="E263" s="415"/>
      <c r="F263" s="487">
        <f>D263+E263</f>
        <v>0</v>
      </c>
      <c r="G263" s="237"/>
      <c r="H263" s="60"/>
      <c r="I263" s="415">
        <f>G263+H263</f>
        <v>0</v>
      </c>
      <c r="J263" s="237"/>
      <c r="K263" s="415"/>
      <c r="L263" s="487">
        <f>J263+K263</f>
        <v>0</v>
      </c>
      <c r="M263" s="237"/>
      <c r="N263" s="60"/>
      <c r="O263" s="488">
        <f>N263+M263</f>
        <v>0</v>
      </c>
      <c r="P263" s="451"/>
    </row>
    <row r="264" spans="1:16" ht="36" x14ac:dyDescent="0.25">
      <c r="A264" s="36">
        <v>6412</v>
      </c>
      <c r="B264" s="57" t="s">
        <v>256</v>
      </c>
      <c r="C264" s="210">
        <f t="shared" si="95"/>
        <v>0</v>
      </c>
      <c r="D264" s="237"/>
      <c r="E264" s="415"/>
      <c r="F264" s="487">
        <f>D264+E264</f>
        <v>0</v>
      </c>
      <c r="G264" s="237"/>
      <c r="H264" s="60"/>
      <c r="I264" s="415">
        <f>G264+H264</f>
        <v>0</v>
      </c>
      <c r="J264" s="237"/>
      <c r="K264" s="415"/>
      <c r="L264" s="487">
        <f>J264+K264</f>
        <v>0</v>
      </c>
      <c r="M264" s="237"/>
      <c r="N264" s="60"/>
      <c r="O264" s="488">
        <f>N264+M264</f>
        <v>0</v>
      </c>
      <c r="P264" s="451"/>
    </row>
    <row r="265" spans="1:16" ht="36" x14ac:dyDescent="0.25">
      <c r="A265" s="36">
        <v>6419</v>
      </c>
      <c r="B265" s="57" t="s">
        <v>257</v>
      </c>
      <c r="C265" s="210">
        <f t="shared" si="95"/>
        <v>0</v>
      </c>
      <c r="D265" s="237"/>
      <c r="E265" s="415"/>
      <c r="F265" s="487">
        <f>D265+E265</f>
        <v>0</v>
      </c>
      <c r="G265" s="237"/>
      <c r="H265" s="60"/>
      <c r="I265" s="415">
        <f>G265+H265</f>
        <v>0</v>
      </c>
      <c r="J265" s="237"/>
      <c r="K265" s="415"/>
      <c r="L265" s="487">
        <f>J265+K265</f>
        <v>0</v>
      </c>
      <c r="M265" s="237"/>
      <c r="N265" s="60"/>
      <c r="O265" s="488">
        <f>N265+M265</f>
        <v>0</v>
      </c>
      <c r="P265" s="451"/>
    </row>
    <row r="266" spans="1:16" ht="36" x14ac:dyDescent="0.25">
      <c r="A266" s="108">
        <v>6420</v>
      </c>
      <c r="B266" s="57" t="s">
        <v>258</v>
      </c>
      <c r="C266" s="210">
        <f t="shared" si="95"/>
        <v>0</v>
      </c>
      <c r="D266" s="288">
        <f t="shared" ref="D266:O266" si="101">SUM(D267:D270)</f>
        <v>0</v>
      </c>
      <c r="E266" s="137">
        <f t="shared" si="101"/>
        <v>0</v>
      </c>
      <c r="F266" s="311">
        <f t="shared" si="101"/>
        <v>0</v>
      </c>
      <c r="G266" s="288">
        <f t="shared" si="101"/>
        <v>0</v>
      </c>
      <c r="H266" s="109">
        <f t="shared" si="101"/>
        <v>0</v>
      </c>
      <c r="I266" s="137">
        <f t="shared" si="101"/>
        <v>0</v>
      </c>
      <c r="J266" s="288">
        <f t="shared" si="101"/>
        <v>0</v>
      </c>
      <c r="K266" s="137">
        <f t="shared" si="101"/>
        <v>0</v>
      </c>
      <c r="L266" s="311">
        <f t="shared" si="101"/>
        <v>0</v>
      </c>
      <c r="M266" s="288">
        <f t="shared" si="101"/>
        <v>0</v>
      </c>
      <c r="N266" s="109">
        <f t="shared" si="101"/>
        <v>0</v>
      </c>
      <c r="O266" s="145">
        <f t="shared" si="101"/>
        <v>0</v>
      </c>
      <c r="P266" s="110"/>
    </row>
    <row r="267" spans="1:16" x14ac:dyDescent="0.25">
      <c r="A267" s="36">
        <v>6421</v>
      </c>
      <c r="B267" s="57" t="s">
        <v>259</v>
      </c>
      <c r="C267" s="210">
        <f t="shared" si="95"/>
        <v>0</v>
      </c>
      <c r="D267" s="237"/>
      <c r="E267" s="415"/>
      <c r="F267" s="487">
        <f>D267+E267</f>
        <v>0</v>
      </c>
      <c r="G267" s="237"/>
      <c r="H267" s="60"/>
      <c r="I267" s="415">
        <f>G267+H267</f>
        <v>0</v>
      </c>
      <c r="J267" s="237"/>
      <c r="K267" s="415"/>
      <c r="L267" s="487">
        <f>J267+K267</f>
        <v>0</v>
      </c>
      <c r="M267" s="237"/>
      <c r="N267" s="60"/>
      <c r="O267" s="488">
        <f>N267+M267</f>
        <v>0</v>
      </c>
      <c r="P267" s="451"/>
    </row>
    <row r="268" spans="1:16" x14ac:dyDescent="0.25">
      <c r="A268" s="36">
        <v>6422</v>
      </c>
      <c r="B268" s="57" t="s">
        <v>260</v>
      </c>
      <c r="C268" s="210">
        <f t="shared" si="95"/>
        <v>0</v>
      </c>
      <c r="D268" s="237"/>
      <c r="E268" s="415"/>
      <c r="F268" s="487">
        <f>D268+E268</f>
        <v>0</v>
      </c>
      <c r="G268" s="237"/>
      <c r="H268" s="60"/>
      <c r="I268" s="415">
        <f>G268+H268</f>
        <v>0</v>
      </c>
      <c r="J268" s="237"/>
      <c r="K268" s="415"/>
      <c r="L268" s="487">
        <f>J268+K268</f>
        <v>0</v>
      </c>
      <c r="M268" s="237"/>
      <c r="N268" s="60"/>
      <c r="O268" s="488">
        <f>N268+M268</f>
        <v>0</v>
      </c>
      <c r="P268" s="451"/>
    </row>
    <row r="269" spans="1:16" ht="24" x14ac:dyDescent="0.25">
      <c r="A269" s="36">
        <v>6423</v>
      </c>
      <c r="B269" s="57" t="s">
        <v>261</v>
      </c>
      <c r="C269" s="210">
        <f t="shared" si="95"/>
        <v>0</v>
      </c>
      <c r="D269" s="237"/>
      <c r="E269" s="415"/>
      <c r="F269" s="487">
        <f>D269+E269</f>
        <v>0</v>
      </c>
      <c r="G269" s="237"/>
      <c r="H269" s="60"/>
      <c r="I269" s="415">
        <f>G269+H269</f>
        <v>0</v>
      </c>
      <c r="J269" s="237"/>
      <c r="K269" s="415"/>
      <c r="L269" s="487">
        <f>J269+K269</f>
        <v>0</v>
      </c>
      <c r="M269" s="237"/>
      <c r="N269" s="60"/>
      <c r="O269" s="488">
        <f>N269+M269</f>
        <v>0</v>
      </c>
      <c r="P269" s="451"/>
    </row>
    <row r="270" spans="1:16" ht="36" x14ac:dyDescent="0.25">
      <c r="A270" s="36">
        <v>6424</v>
      </c>
      <c r="B270" s="57" t="s">
        <v>262</v>
      </c>
      <c r="C270" s="210">
        <f t="shared" si="95"/>
        <v>0</v>
      </c>
      <c r="D270" s="237"/>
      <c r="E270" s="415"/>
      <c r="F270" s="487">
        <f>D270+E270</f>
        <v>0</v>
      </c>
      <c r="G270" s="237"/>
      <c r="H270" s="60"/>
      <c r="I270" s="415">
        <f>G270+H270</f>
        <v>0</v>
      </c>
      <c r="J270" s="237"/>
      <c r="K270" s="415"/>
      <c r="L270" s="487">
        <f>J270+K270</f>
        <v>0</v>
      </c>
      <c r="M270" s="237"/>
      <c r="N270" s="60"/>
      <c r="O270" s="488">
        <f>N270+M270</f>
        <v>0</v>
      </c>
      <c r="P270" s="451"/>
    </row>
    <row r="271" spans="1:16" ht="36" x14ac:dyDescent="0.25">
      <c r="A271" s="147">
        <v>7000</v>
      </c>
      <c r="B271" s="147" t="s">
        <v>263</v>
      </c>
      <c r="C271" s="590">
        <f t="shared" si="95"/>
        <v>0</v>
      </c>
      <c r="D271" s="517">
        <f t="shared" ref="D271:O271" si="102">SUM(D272,D282)</f>
        <v>0</v>
      </c>
      <c r="E271" s="519">
        <f t="shared" si="102"/>
        <v>0</v>
      </c>
      <c r="F271" s="516">
        <f t="shared" si="102"/>
        <v>0</v>
      </c>
      <c r="G271" s="517">
        <f t="shared" si="102"/>
        <v>0</v>
      </c>
      <c r="H271" s="518">
        <f t="shared" si="102"/>
        <v>0</v>
      </c>
      <c r="I271" s="519">
        <f t="shared" si="102"/>
        <v>0</v>
      </c>
      <c r="J271" s="517">
        <f t="shared" si="102"/>
        <v>0</v>
      </c>
      <c r="K271" s="519">
        <f t="shared" si="102"/>
        <v>0</v>
      </c>
      <c r="L271" s="516">
        <f t="shared" si="102"/>
        <v>0</v>
      </c>
      <c r="M271" s="591">
        <f t="shared" si="102"/>
        <v>0</v>
      </c>
      <c r="N271" s="148">
        <f t="shared" si="102"/>
        <v>0</v>
      </c>
      <c r="O271" s="313">
        <f t="shared" si="102"/>
        <v>0</v>
      </c>
      <c r="P271" s="315"/>
    </row>
    <row r="272" spans="1:16" ht="24" x14ac:dyDescent="0.25">
      <c r="A272" s="44">
        <v>7200</v>
      </c>
      <c r="B272" s="103" t="s">
        <v>264</v>
      </c>
      <c r="C272" s="222">
        <f t="shared" si="95"/>
        <v>0</v>
      </c>
      <c r="D272" s="227">
        <f t="shared" ref="D272:O272" si="103">SUM(D273,D274,D277,D278,D281)</f>
        <v>0</v>
      </c>
      <c r="E272" s="412">
        <f t="shared" si="103"/>
        <v>0</v>
      </c>
      <c r="F272" s="375">
        <f t="shared" si="103"/>
        <v>0</v>
      </c>
      <c r="G272" s="227">
        <f t="shared" si="103"/>
        <v>0</v>
      </c>
      <c r="H272" s="50">
        <f t="shared" si="103"/>
        <v>0</v>
      </c>
      <c r="I272" s="412">
        <f t="shared" si="103"/>
        <v>0</v>
      </c>
      <c r="J272" s="227">
        <f t="shared" si="103"/>
        <v>0</v>
      </c>
      <c r="K272" s="412">
        <f t="shared" si="103"/>
        <v>0</v>
      </c>
      <c r="L272" s="375">
        <f t="shared" si="103"/>
        <v>0</v>
      </c>
      <c r="M272" s="304">
        <f t="shared" si="103"/>
        <v>0</v>
      </c>
      <c r="N272" s="50">
        <f t="shared" si="103"/>
        <v>0</v>
      </c>
      <c r="O272" s="283">
        <f t="shared" si="103"/>
        <v>0</v>
      </c>
      <c r="P272" s="112"/>
    </row>
    <row r="273" spans="1:16" ht="24" x14ac:dyDescent="0.25">
      <c r="A273" s="164">
        <v>7210</v>
      </c>
      <c r="B273" s="52" t="s">
        <v>265</v>
      </c>
      <c r="C273" s="205">
        <f t="shared" si="95"/>
        <v>0</v>
      </c>
      <c r="D273" s="231"/>
      <c r="E273" s="414"/>
      <c r="F273" s="484">
        <f>D273+E273</f>
        <v>0</v>
      </c>
      <c r="G273" s="231"/>
      <c r="H273" s="55"/>
      <c r="I273" s="414">
        <f>G273+H273</f>
        <v>0</v>
      </c>
      <c r="J273" s="231"/>
      <c r="K273" s="414"/>
      <c r="L273" s="484">
        <f>J273+K273</f>
        <v>0</v>
      </c>
      <c r="M273" s="231"/>
      <c r="N273" s="55"/>
      <c r="O273" s="485">
        <f>N273+M273</f>
        <v>0</v>
      </c>
      <c r="P273" s="449"/>
    </row>
    <row r="274" spans="1:16" s="146" customFormat="1" ht="36" x14ac:dyDescent="0.25">
      <c r="A274" s="108">
        <v>7220</v>
      </c>
      <c r="B274" s="57" t="s">
        <v>266</v>
      </c>
      <c r="C274" s="210">
        <f t="shared" si="95"/>
        <v>0</v>
      </c>
      <c r="D274" s="288">
        <f t="shared" ref="D274:O274" si="104">SUM(D275:D276)</f>
        <v>0</v>
      </c>
      <c r="E274" s="137">
        <f t="shared" si="104"/>
        <v>0</v>
      </c>
      <c r="F274" s="311">
        <f t="shared" si="104"/>
        <v>0</v>
      </c>
      <c r="G274" s="288">
        <f t="shared" si="104"/>
        <v>0</v>
      </c>
      <c r="H274" s="109">
        <f t="shared" si="104"/>
        <v>0</v>
      </c>
      <c r="I274" s="137">
        <f t="shared" si="104"/>
        <v>0</v>
      </c>
      <c r="J274" s="288">
        <f t="shared" si="104"/>
        <v>0</v>
      </c>
      <c r="K274" s="137">
        <f t="shared" si="104"/>
        <v>0</v>
      </c>
      <c r="L274" s="311">
        <f t="shared" si="104"/>
        <v>0</v>
      </c>
      <c r="M274" s="288">
        <f t="shared" si="104"/>
        <v>0</v>
      </c>
      <c r="N274" s="109">
        <f t="shared" si="104"/>
        <v>0</v>
      </c>
      <c r="O274" s="145">
        <f t="shared" si="104"/>
        <v>0</v>
      </c>
      <c r="P274" s="110"/>
    </row>
    <row r="275" spans="1:16" s="146" customFormat="1" ht="36" x14ac:dyDescent="0.25">
      <c r="A275" s="36">
        <v>7221</v>
      </c>
      <c r="B275" s="57" t="s">
        <v>267</v>
      </c>
      <c r="C275" s="210">
        <f t="shared" si="95"/>
        <v>0</v>
      </c>
      <c r="D275" s="237"/>
      <c r="E275" s="415"/>
      <c r="F275" s="487">
        <f>D275+E275</f>
        <v>0</v>
      </c>
      <c r="G275" s="237"/>
      <c r="H275" s="60"/>
      <c r="I275" s="415">
        <f>G275+H275</f>
        <v>0</v>
      </c>
      <c r="J275" s="237"/>
      <c r="K275" s="415"/>
      <c r="L275" s="487">
        <f>J275+K275</f>
        <v>0</v>
      </c>
      <c r="M275" s="237"/>
      <c r="N275" s="60"/>
      <c r="O275" s="488">
        <f>N275+M275</f>
        <v>0</v>
      </c>
      <c r="P275" s="451"/>
    </row>
    <row r="276" spans="1:16" s="146" customFormat="1" ht="36" x14ac:dyDescent="0.25">
      <c r="A276" s="36">
        <v>7222</v>
      </c>
      <c r="B276" s="57" t="s">
        <v>268</v>
      </c>
      <c r="C276" s="210">
        <f t="shared" si="95"/>
        <v>0</v>
      </c>
      <c r="D276" s="237"/>
      <c r="E276" s="415"/>
      <c r="F276" s="487">
        <f>D276+E276</f>
        <v>0</v>
      </c>
      <c r="G276" s="237"/>
      <c r="H276" s="60"/>
      <c r="I276" s="415">
        <f>G276+H276</f>
        <v>0</v>
      </c>
      <c r="J276" s="237"/>
      <c r="K276" s="415"/>
      <c r="L276" s="487">
        <f>J276+K276</f>
        <v>0</v>
      </c>
      <c r="M276" s="237"/>
      <c r="N276" s="60"/>
      <c r="O276" s="488">
        <f>N276+M276</f>
        <v>0</v>
      </c>
      <c r="P276" s="451"/>
    </row>
    <row r="277" spans="1:16" ht="24" x14ac:dyDescent="0.25">
      <c r="A277" s="108">
        <v>7230</v>
      </c>
      <c r="B277" s="57" t="s">
        <v>269</v>
      </c>
      <c r="C277" s="210">
        <f t="shared" si="95"/>
        <v>0</v>
      </c>
      <c r="D277" s="237"/>
      <c r="E277" s="415"/>
      <c r="F277" s="487">
        <f>D277+E277</f>
        <v>0</v>
      </c>
      <c r="G277" s="237"/>
      <c r="H277" s="60"/>
      <c r="I277" s="415">
        <f>G277+H277</f>
        <v>0</v>
      </c>
      <c r="J277" s="237"/>
      <c r="K277" s="415"/>
      <c r="L277" s="487">
        <f>J277+K277</f>
        <v>0</v>
      </c>
      <c r="M277" s="237"/>
      <c r="N277" s="60"/>
      <c r="O277" s="488">
        <f>N277+M277</f>
        <v>0</v>
      </c>
      <c r="P277" s="451"/>
    </row>
    <row r="278" spans="1:16" ht="24" x14ac:dyDescent="0.25">
      <c r="A278" s="108">
        <v>7240</v>
      </c>
      <c r="B278" s="57" t="s">
        <v>270</v>
      </c>
      <c r="C278" s="210">
        <f t="shared" si="95"/>
        <v>0</v>
      </c>
      <c r="D278" s="288">
        <f t="shared" ref="D278:O278" si="105">SUM(D279:D280)</f>
        <v>0</v>
      </c>
      <c r="E278" s="137">
        <f t="shared" si="105"/>
        <v>0</v>
      </c>
      <c r="F278" s="311">
        <f t="shared" si="105"/>
        <v>0</v>
      </c>
      <c r="G278" s="288">
        <f t="shared" si="105"/>
        <v>0</v>
      </c>
      <c r="H278" s="109">
        <f t="shared" si="105"/>
        <v>0</v>
      </c>
      <c r="I278" s="137">
        <f t="shared" si="105"/>
        <v>0</v>
      </c>
      <c r="J278" s="288">
        <f t="shared" si="105"/>
        <v>0</v>
      </c>
      <c r="K278" s="137">
        <f t="shared" si="105"/>
        <v>0</v>
      </c>
      <c r="L278" s="311">
        <f t="shared" si="105"/>
        <v>0</v>
      </c>
      <c r="M278" s="288">
        <f t="shared" si="105"/>
        <v>0</v>
      </c>
      <c r="N278" s="109">
        <f t="shared" si="105"/>
        <v>0</v>
      </c>
      <c r="O278" s="145">
        <f t="shared" si="105"/>
        <v>0</v>
      </c>
      <c r="P278" s="110"/>
    </row>
    <row r="279" spans="1:16" ht="48" x14ac:dyDescent="0.25">
      <c r="A279" s="36">
        <v>7245</v>
      </c>
      <c r="B279" s="57" t="s">
        <v>271</v>
      </c>
      <c r="C279" s="210">
        <f t="shared" si="95"/>
        <v>0</v>
      </c>
      <c r="D279" s="237"/>
      <c r="E279" s="415"/>
      <c r="F279" s="487">
        <f>D279+E279</f>
        <v>0</v>
      </c>
      <c r="G279" s="237"/>
      <c r="H279" s="60"/>
      <c r="I279" s="415">
        <f>G279+H279</f>
        <v>0</v>
      </c>
      <c r="J279" s="237"/>
      <c r="K279" s="415"/>
      <c r="L279" s="487">
        <f>J279+K279</f>
        <v>0</v>
      </c>
      <c r="M279" s="237"/>
      <c r="N279" s="60"/>
      <c r="O279" s="488">
        <f>N279+M279</f>
        <v>0</v>
      </c>
      <c r="P279" s="451"/>
    </row>
    <row r="280" spans="1:16" ht="96" x14ac:dyDescent="0.25">
      <c r="A280" s="36">
        <v>7246</v>
      </c>
      <c r="B280" s="57" t="s">
        <v>272</v>
      </c>
      <c r="C280" s="210">
        <f t="shared" si="95"/>
        <v>0</v>
      </c>
      <c r="D280" s="237"/>
      <c r="E280" s="415"/>
      <c r="F280" s="487">
        <f>D280+E280</f>
        <v>0</v>
      </c>
      <c r="G280" s="237"/>
      <c r="H280" s="60"/>
      <c r="I280" s="415">
        <f>G280+H280</f>
        <v>0</v>
      </c>
      <c r="J280" s="237"/>
      <c r="K280" s="415"/>
      <c r="L280" s="487">
        <f>J280+K280</f>
        <v>0</v>
      </c>
      <c r="M280" s="237"/>
      <c r="N280" s="60"/>
      <c r="O280" s="488">
        <f>N280+M280</f>
        <v>0</v>
      </c>
      <c r="P280" s="451"/>
    </row>
    <row r="281" spans="1:16" ht="24" x14ac:dyDescent="0.25">
      <c r="A281" s="141">
        <v>7260</v>
      </c>
      <c r="B281" s="52" t="s">
        <v>273</v>
      </c>
      <c r="C281" s="205">
        <f t="shared" si="95"/>
        <v>0</v>
      </c>
      <c r="D281" s="231"/>
      <c r="E281" s="414"/>
      <c r="F281" s="484">
        <f>D281+E281</f>
        <v>0</v>
      </c>
      <c r="G281" s="231"/>
      <c r="H281" s="55"/>
      <c r="I281" s="414">
        <f>G281+H281</f>
        <v>0</v>
      </c>
      <c r="J281" s="231"/>
      <c r="K281" s="414"/>
      <c r="L281" s="484">
        <f>J281+K281</f>
        <v>0</v>
      </c>
      <c r="M281" s="231"/>
      <c r="N281" s="55"/>
      <c r="O281" s="485">
        <f>N281+M281</f>
        <v>0</v>
      </c>
      <c r="P281" s="449"/>
    </row>
    <row r="282" spans="1:16" x14ac:dyDescent="0.25">
      <c r="A282" s="74">
        <v>7700</v>
      </c>
      <c r="B282" s="592" t="s">
        <v>302</v>
      </c>
      <c r="C282" s="593">
        <f t="shared" si="95"/>
        <v>0</v>
      </c>
      <c r="D282" s="319">
        <f t="shared" ref="D282:O282" si="106">D283</f>
        <v>0</v>
      </c>
      <c r="E282" s="523">
        <f t="shared" si="106"/>
        <v>0</v>
      </c>
      <c r="F282" s="293">
        <f t="shared" si="106"/>
        <v>0</v>
      </c>
      <c r="G282" s="319">
        <f t="shared" si="106"/>
        <v>0</v>
      </c>
      <c r="H282" s="158">
        <f t="shared" si="106"/>
        <v>0</v>
      </c>
      <c r="I282" s="523">
        <f t="shared" si="106"/>
        <v>0</v>
      </c>
      <c r="J282" s="319">
        <f t="shared" si="106"/>
        <v>0</v>
      </c>
      <c r="K282" s="523">
        <f t="shared" si="106"/>
        <v>0</v>
      </c>
      <c r="L282" s="293">
        <f t="shared" si="106"/>
        <v>0</v>
      </c>
      <c r="M282" s="319">
        <f t="shared" si="106"/>
        <v>0</v>
      </c>
      <c r="N282" s="158">
        <f t="shared" si="106"/>
        <v>0</v>
      </c>
      <c r="O282" s="320">
        <f t="shared" si="106"/>
        <v>0</v>
      </c>
      <c r="P282" s="159"/>
    </row>
    <row r="283" spans="1:16" x14ac:dyDescent="0.25">
      <c r="A283" s="105">
        <v>7720</v>
      </c>
      <c r="B283" s="52" t="s">
        <v>303</v>
      </c>
      <c r="C283" s="581">
        <f t="shared" si="95"/>
        <v>0</v>
      </c>
      <c r="D283" s="242"/>
      <c r="E283" s="453"/>
      <c r="F283" s="525">
        <f>D283+E283</f>
        <v>0</v>
      </c>
      <c r="G283" s="242"/>
      <c r="H283" s="66"/>
      <c r="I283" s="453">
        <f>G283+H283</f>
        <v>0</v>
      </c>
      <c r="J283" s="242"/>
      <c r="K283" s="453"/>
      <c r="L283" s="525">
        <f>J283+K283</f>
        <v>0</v>
      </c>
      <c r="M283" s="242"/>
      <c r="N283" s="66"/>
      <c r="O283" s="526">
        <f>N283+M283</f>
        <v>0</v>
      </c>
      <c r="P283" s="455"/>
    </row>
    <row r="284" spans="1:16" x14ac:dyDescent="0.25">
      <c r="A284" s="144"/>
      <c r="B284" s="57" t="s">
        <v>274</v>
      </c>
      <c r="C284" s="210">
        <f t="shared" si="95"/>
        <v>0</v>
      </c>
      <c r="D284" s="288">
        <f t="shared" ref="D284:O284" si="107">SUM(D285:D286)</f>
        <v>0</v>
      </c>
      <c r="E284" s="137">
        <f t="shared" si="107"/>
        <v>0</v>
      </c>
      <c r="F284" s="311">
        <f t="shared" si="107"/>
        <v>0</v>
      </c>
      <c r="G284" s="288">
        <f t="shared" si="107"/>
        <v>0</v>
      </c>
      <c r="H284" s="109">
        <f t="shared" si="107"/>
        <v>0</v>
      </c>
      <c r="I284" s="137">
        <f t="shared" si="107"/>
        <v>0</v>
      </c>
      <c r="J284" s="288">
        <f t="shared" si="107"/>
        <v>0</v>
      </c>
      <c r="K284" s="137">
        <f t="shared" si="107"/>
        <v>0</v>
      </c>
      <c r="L284" s="311">
        <f t="shared" si="107"/>
        <v>0</v>
      </c>
      <c r="M284" s="288">
        <f t="shared" si="107"/>
        <v>0</v>
      </c>
      <c r="N284" s="109">
        <f t="shared" si="107"/>
        <v>0</v>
      </c>
      <c r="O284" s="145">
        <f t="shared" si="107"/>
        <v>0</v>
      </c>
      <c r="P284" s="110"/>
    </row>
    <row r="285" spans="1:16" x14ac:dyDescent="0.25">
      <c r="A285" s="144" t="s">
        <v>275</v>
      </c>
      <c r="B285" s="36" t="s">
        <v>276</v>
      </c>
      <c r="C285" s="210">
        <f t="shared" si="95"/>
        <v>0</v>
      </c>
      <c r="D285" s="237"/>
      <c r="E285" s="415"/>
      <c r="F285" s="487">
        <f>D285+E285</f>
        <v>0</v>
      </c>
      <c r="G285" s="237"/>
      <c r="H285" s="60"/>
      <c r="I285" s="415">
        <f>G285+H285</f>
        <v>0</v>
      </c>
      <c r="J285" s="237"/>
      <c r="K285" s="415"/>
      <c r="L285" s="487">
        <f>J285+K285</f>
        <v>0</v>
      </c>
      <c r="M285" s="237"/>
      <c r="N285" s="60"/>
      <c r="O285" s="488">
        <f>N285+M285</f>
        <v>0</v>
      </c>
      <c r="P285" s="451"/>
    </row>
    <row r="286" spans="1:16" ht="24" x14ac:dyDescent="0.25">
      <c r="A286" s="144" t="s">
        <v>277</v>
      </c>
      <c r="B286" s="150" t="s">
        <v>278</v>
      </c>
      <c r="C286" s="205">
        <f t="shared" si="95"/>
        <v>0</v>
      </c>
      <c r="D286" s="231"/>
      <c r="E286" s="414"/>
      <c r="F286" s="484">
        <f>D286+E286</f>
        <v>0</v>
      </c>
      <c r="G286" s="231"/>
      <c r="H286" s="55"/>
      <c r="I286" s="414">
        <f>G286+H286</f>
        <v>0</v>
      </c>
      <c r="J286" s="231"/>
      <c r="K286" s="414"/>
      <c r="L286" s="484">
        <f>J286+K286</f>
        <v>0</v>
      </c>
      <c r="M286" s="231"/>
      <c r="N286" s="55"/>
      <c r="O286" s="485">
        <f>N286+M286</f>
        <v>0</v>
      </c>
      <c r="P286" s="449"/>
    </row>
    <row r="287" spans="1:16" ht="12.75" thickBot="1" x14ac:dyDescent="0.3">
      <c r="A287" s="529"/>
      <c r="B287" s="529" t="s">
        <v>279</v>
      </c>
      <c r="C287" s="594">
        <f t="shared" si="95"/>
        <v>298317</v>
      </c>
      <c r="D287" s="534">
        <f t="shared" ref="D287:O287" si="108">SUM(D284,D271,D233,D198,D190,D176,D78,D56)</f>
        <v>19728</v>
      </c>
      <c r="E287" s="536">
        <f t="shared" si="108"/>
        <v>0</v>
      </c>
      <c r="F287" s="533">
        <f t="shared" si="108"/>
        <v>19728</v>
      </c>
      <c r="G287" s="534">
        <f t="shared" si="108"/>
        <v>277347</v>
      </c>
      <c r="H287" s="535">
        <f t="shared" si="108"/>
        <v>0</v>
      </c>
      <c r="I287" s="536">
        <f t="shared" si="108"/>
        <v>277347</v>
      </c>
      <c r="J287" s="534">
        <f t="shared" si="108"/>
        <v>1242</v>
      </c>
      <c r="K287" s="536">
        <f t="shared" si="108"/>
        <v>0</v>
      </c>
      <c r="L287" s="533">
        <f t="shared" si="108"/>
        <v>1242</v>
      </c>
      <c r="M287" s="534">
        <f t="shared" si="108"/>
        <v>0</v>
      </c>
      <c r="N287" s="535">
        <f t="shared" si="108"/>
        <v>0</v>
      </c>
      <c r="O287" s="537">
        <f t="shared" si="108"/>
        <v>0</v>
      </c>
      <c r="P287" s="531"/>
    </row>
    <row r="288" spans="1:16" s="20" customFormat="1" ht="13.5" thickTop="1" thickBot="1" x14ac:dyDescent="0.3">
      <c r="A288" s="784" t="s">
        <v>280</v>
      </c>
      <c r="B288" s="785"/>
      <c r="C288" s="595">
        <f t="shared" si="95"/>
        <v>-170</v>
      </c>
      <c r="D288" s="541">
        <f t="shared" ref="D288:I288" si="109">SUM(D28,D29,D45)-D54</f>
        <v>0</v>
      </c>
      <c r="E288" s="543">
        <f t="shared" si="109"/>
        <v>0</v>
      </c>
      <c r="F288" s="540">
        <f t="shared" si="109"/>
        <v>0</v>
      </c>
      <c r="G288" s="541">
        <f t="shared" si="109"/>
        <v>0</v>
      </c>
      <c r="H288" s="542">
        <f t="shared" si="109"/>
        <v>0</v>
      </c>
      <c r="I288" s="543">
        <f t="shared" si="109"/>
        <v>0</v>
      </c>
      <c r="J288" s="541">
        <f>(J30+J46)-J54</f>
        <v>-170</v>
      </c>
      <c r="K288" s="543">
        <f>(K30+K46)-K54</f>
        <v>0</v>
      </c>
      <c r="L288" s="540">
        <f>(L30+L46)-L54</f>
        <v>-170</v>
      </c>
      <c r="M288" s="541">
        <f>M48-M54</f>
        <v>0</v>
      </c>
      <c r="N288" s="542">
        <f>N48-N54</f>
        <v>0</v>
      </c>
      <c r="O288" s="544">
        <f>O48-O54</f>
        <v>0</v>
      </c>
      <c r="P288" s="538"/>
    </row>
    <row r="289" spans="1:17" s="20" customFormat="1" ht="12.75" thickTop="1" x14ac:dyDescent="0.25">
      <c r="A289" s="786" t="s">
        <v>281</v>
      </c>
      <c r="B289" s="787"/>
      <c r="C289" s="596">
        <f t="shared" si="95"/>
        <v>170</v>
      </c>
      <c r="D289" s="546">
        <f t="shared" ref="D289:O289" si="110">SUM(D290,D291)-D298+D299</f>
        <v>0</v>
      </c>
      <c r="E289" s="548">
        <f t="shared" si="110"/>
        <v>0</v>
      </c>
      <c r="F289" s="391">
        <f t="shared" si="110"/>
        <v>0</v>
      </c>
      <c r="G289" s="546">
        <f t="shared" si="110"/>
        <v>0</v>
      </c>
      <c r="H289" s="547">
        <f t="shared" si="110"/>
        <v>0</v>
      </c>
      <c r="I289" s="548">
        <f t="shared" si="110"/>
        <v>0</v>
      </c>
      <c r="J289" s="546">
        <f t="shared" si="110"/>
        <v>170</v>
      </c>
      <c r="K289" s="548">
        <f t="shared" si="110"/>
        <v>0</v>
      </c>
      <c r="L289" s="391">
        <f t="shared" si="110"/>
        <v>170</v>
      </c>
      <c r="M289" s="546">
        <f t="shared" si="110"/>
        <v>0</v>
      </c>
      <c r="N289" s="547">
        <f t="shared" si="110"/>
        <v>0</v>
      </c>
      <c r="O289" s="162">
        <f t="shared" si="110"/>
        <v>0</v>
      </c>
      <c r="P289" s="545"/>
    </row>
    <row r="290" spans="1:17" s="20" customFormat="1" ht="12.75" thickBot="1" x14ac:dyDescent="0.3">
      <c r="A290" s="86" t="s">
        <v>282</v>
      </c>
      <c r="B290" s="86" t="s">
        <v>283</v>
      </c>
      <c r="C290" s="197">
        <f t="shared" si="95"/>
        <v>170</v>
      </c>
      <c r="D290" s="269">
        <f t="shared" ref="D290:O290" si="111">D25-D284</f>
        <v>0</v>
      </c>
      <c r="E290" s="408">
        <f t="shared" si="111"/>
        <v>0</v>
      </c>
      <c r="F290" s="382">
        <f t="shared" si="111"/>
        <v>0</v>
      </c>
      <c r="G290" s="269">
        <f t="shared" si="111"/>
        <v>0</v>
      </c>
      <c r="H290" s="88">
        <f t="shared" si="111"/>
        <v>0</v>
      </c>
      <c r="I290" s="408">
        <f t="shared" si="111"/>
        <v>0</v>
      </c>
      <c r="J290" s="269">
        <f t="shared" si="111"/>
        <v>170</v>
      </c>
      <c r="K290" s="408">
        <f t="shared" si="111"/>
        <v>0</v>
      </c>
      <c r="L290" s="382">
        <f t="shared" si="111"/>
        <v>170</v>
      </c>
      <c r="M290" s="269">
        <f t="shared" si="111"/>
        <v>0</v>
      </c>
      <c r="N290" s="88">
        <f t="shared" si="111"/>
        <v>0</v>
      </c>
      <c r="O290" s="270">
        <f t="shared" si="111"/>
        <v>0</v>
      </c>
      <c r="P290" s="89"/>
    </row>
    <row r="291" spans="1:17" s="20" customFormat="1" ht="12.75" thickTop="1" x14ac:dyDescent="0.25">
      <c r="A291" s="550" t="s">
        <v>284</v>
      </c>
      <c r="B291" s="550" t="s">
        <v>285</v>
      </c>
      <c r="C291" s="596">
        <f t="shared" si="95"/>
        <v>0</v>
      </c>
      <c r="D291" s="546">
        <f t="shared" ref="D291:O291" si="112">SUM(D292,D294,D296)-SUM(D293,D295,D297)</f>
        <v>0</v>
      </c>
      <c r="E291" s="548">
        <f t="shared" si="112"/>
        <v>0</v>
      </c>
      <c r="F291" s="391">
        <f t="shared" si="112"/>
        <v>0</v>
      </c>
      <c r="G291" s="546">
        <f t="shared" si="112"/>
        <v>0</v>
      </c>
      <c r="H291" s="547">
        <f t="shared" si="112"/>
        <v>0</v>
      </c>
      <c r="I291" s="548">
        <f t="shared" si="112"/>
        <v>0</v>
      </c>
      <c r="J291" s="546">
        <f t="shared" si="112"/>
        <v>0</v>
      </c>
      <c r="K291" s="548">
        <f t="shared" si="112"/>
        <v>0</v>
      </c>
      <c r="L291" s="391">
        <f t="shared" si="112"/>
        <v>0</v>
      </c>
      <c r="M291" s="546">
        <f t="shared" si="112"/>
        <v>0</v>
      </c>
      <c r="N291" s="547">
        <f t="shared" si="112"/>
        <v>0</v>
      </c>
      <c r="O291" s="162">
        <f t="shared" si="112"/>
        <v>0</v>
      </c>
      <c r="P291" s="545"/>
    </row>
    <row r="292" spans="1:17" x14ac:dyDescent="0.25">
      <c r="A292" s="151" t="s">
        <v>286</v>
      </c>
      <c r="B292" s="81" t="s">
        <v>287</v>
      </c>
      <c r="C292" s="581">
        <f t="shared" si="95"/>
        <v>0</v>
      </c>
      <c r="D292" s="242"/>
      <c r="E292" s="453"/>
      <c r="F292" s="525">
        <f t="shared" ref="F292:F299" si="113">D292+E292</f>
        <v>0</v>
      </c>
      <c r="G292" s="242"/>
      <c r="H292" s="66"/>
      <c r="I292" s="453">
        <f t="shared" ref="I292:I299" si="114">G292+H292</f>
        <v>0</v>
      </c>
      <c r="J292" s="242"/>
      <c r="K292" s="453"/>
      <c r="L292" s="525">
        <f t="shared" ref="L292:L299" si="115">J292+K292</f>
        <v>0</v>
      </c>
      <c r="M292" s="242"/>
      <c r="N292" s="66"/>
      <c r="O292" s="526">
        <f t="shared" ref="O292:O299" si="116">N292+M292</f>
        <v>0</v>
      </c>
      <c r="P292" s="455"/>
    </row>
    <row r="293" spans="1:17" ht="24" x14ac:dyDescent="0.25">
      <c r="A293" s="144" t="s">
        <v>288</v>
      </c>
      <c r="B293" s="35" t="s">
        <v>289</v>
      </c>
      <c r="C293" s="210">
        <f t="shared" si="95"/>
        <v>0</v>
      </c>
      <c r="D293" s="237"/>
      <c r="E293" s="415"/>
      <c r="F293" s="487">
        <f t="shared" si="113"/>
        <v>0</v>
      </c>
      <c r="G293" s="237"/>
      <c r="H293" s="60"/>
      <c r="I293" s="415">
        <f t="shared" si="114"/>
        <v>0</v>
      </c>
      <c r="J293" s="237"/>
      <c r="K293" s="415"/>
      <c r="L293" s="487">
        <f t="shared" si="115"/>
        <v>0</v>
      </c>
      <c r="M293" s="237"/>
      <c r="N293" s="60"/>
      <c r="O293" s="488">
        <f t="shared" si="116"/>
        <v>0</v>
      </c>
      <c r="P293" s="451"/>
    </row>
    <row r="294" spans="1:17" x14ac:dyDescent="0.25">
      <c r="A294" s="144" t="s">
        <v>290</v>
      </c>
      <c r="B294" s="35" t="s">
        <v>291</v>
      </c>
      <c r="C294" s="210">
        <f t="shared" si="95"/>
        <v>0</v>
      </c>
      <c r="D294" s="237"/>
      <c r="E294" s="415"/>
      <c r="F294" s="487">
        <f t="shared" si="113"/>
        <v>0</v>
      </c>
      <c r="G294" s="237"/>
      <c r="H294" s="60"/>
      <c r="I294" s="415">
        <f t="shared" si="114"/>
        <v>0</v>
      </c>
      <c r="J294" s="237"/>
      <c r="K294" s="415"/>
      <c r="L294" s="487">
        <f t="shared" si="115"/>
        <v>0</v>
      </c>
      <c r="M294" s="237"/>
      <c r="N294" s="60"/>
      <c r="O294" s="488">
        <f t="shared" si="116"/>
        <v>0</v>
      </c>
      <c r="P294" s="451"/>
    </row>
    <row r="295" spans="1:17" ht="24" x14ac:dyDescent="0.25">
      <c r="A295" s="144" t="s">
        <v>292</v>
      </c>
      <c r="B295" s="35" t="s">
        <v>293</v>
      </c>
      <c r="C295" s="210">
        <f t="shared" si="95"/>
        <v>0</v>
      </c>
      <c r="D295" s="237"/>
      <c r="E295" s="415"/>
      <c r="F295" s="487">
        <f t="shared" si="113"/>
        <v>0</v>
      </c>
      <c r="G295" s="237"/>
      <c r="H295" s="60"/>
      <c r="I295" s="415">
        <f t="shared" si="114"/>
        <v>0</v>
      </c>
      <c r="J295" s="237"/>
      <c r="K295" s="415"/>
      <c r="L295" s="487">
        <f t="shared" si="115"/>
        <v>0</v>
      </c>
      <c r="M295" s="237"/>
      <c r="N295" s="60"/>
      <c r="O295" s="488">
        <f t="shared" si="116"/>
        <v>0</v>
      </c>
      <c r="P295" s="451"/>
    </row>
    <row r="296" spans="1:17" x14ac:dyDescent="0.25">
      <c r="A296" s="144" t="s">
        <v>294</v>
      </c>
      <c r="B296" s="35" t="s">
        <v>295</v>
      </c>
      <c r="C296" s="210">
        <f t="shared" si="95"/>
        <v>0</v>
      </c>
      <c r="D296" s="237"/>
      <c r="E296" s="415"/>
      <c r="F296" s="487">
        <f t="shared" si="113"/>
        <v>0</v>
      </c>
      <c r="G296" s="237"/>
      <c r="H296" s="60"/>
      <c r="I296" s="415">
        <f t="shared" si="114"/>
        <v>0</v>
      </c>
      <c r="J296" s="237"/>
      <c r="K296" s="415"/>
      <c r="L296" s="487">
        <f t="shared" si="115"/>
        <v>0</v>
      </c>
      <c r="M296" s="237"/>
      <c r="N296" s="60"/>
      <c r="O296" s="488">
        <f t="shared" si="116"/>
        <v>0</v>
      </c>
      <c r="P296" s="451"/>
    </row>
    <row r="297" spans="1:17" ht="24.75" thickBot="1" x14ac:dyDescent="0.3">
      <c r="A297" s="152" t="s">
        <v>296</v>
      </c>
      <c r="B297" s="153" t="s">
        <v>297</v>
      </c>
      <c r="C297" s="589">
        <f t="shared" si="95"/>
        <v>0</v>
      </c>
      <c r="D297" s="302"/>
      <c r="E297" s="501"/>
      <c r="F297" s="500">
        <f t="shared" si="113"/>
        <v>0</v>
      </c>
      <c r="G297" s="302"/>
      <c r="H297" s="123"/>
      <c r="I297" s="501">
        <f t="shared" si="114"/>
        <v>0</v>
      </c>
      <c r="J297" s="302"/>
      <c r="K297" s="501"/>
      <c r="L297" s="500">
        <f t="shared" si="115"/>
        <v>0</v>
      </c>
      <c r="M297" s="302"/>
      <c r="N297" s="123"/>
      <c r="O297" s="502">
        <f t="shared" si="116"/>
        <v>0</v>
      </c>
      <c r="P297" s="503"/>
    </row>
    <row r="298" spans="1:17" s="20" customFormat="1" ht="13.5" thickTop="1" thickBot="1" x14ac:dyDescent="0.3">
      <c r="A298" s="555" t="s">
        <v>298</v>
      </c>
      <c r="B298" s="555" t="s">
        <v>299</v>
      </c>
      <c r="C298" s="595">
        <f t="shared" si="95"/>
        <v>0</v>
      </c>
      <c r="D298" s="559"/>
      <c r="E298" s="561"/>
      <c r="F298" s="558">
        <f t="shared" si="113"/>
        <v>0</v>
      </c>
      <c r="G298" s="559"/>
      <c r="H298" s="560"/>
      <c r="I298" s="561">
        <f t="shared" si="114"/>
        <v>0</v>
      </c>
      <c r="J298" s="559"/>
      <c r="K298" s="561"/>
      <c r="L298" s="558">
        <f t="shared" si="115"/>
        <v>0</v>
      </c>
      <c r="M298" s="559"/>
      <c r="N298" s="560"/>
      <c r="O298" s="562">
        <f t="shared" si="116"/>
        <v>0</v>
      </c>
      <c r="P298" s="563"/>
    </row>
    <row r="299" spans="1:17" s="20" customFormat="1" ht="48.75" thickTop="1" x14ac:dyDescent="0.25">
      <c r="A299" s="550" t="s">
        <v>300</v>
      </c>
      <c r="B299" s="154" t="s">
        <v>301</v>
      </c>
      <c r="C299" s="596">
        <f t="shared" si="95"/>
        <v>0</v>
      </c>
      <c r="D299" s="296"/>
      <c r="E299" s="495"/>
      <c r="F299" s="494">
        <f t="shared" si="113"/>
        <v>0</v>
      </c>
      <c r="G299" s="296"/>
      <c r="H299" s="116"/>
      <c r="I299" s="495">
        <f t="shared" si="114"/>
        <v>0</v>
      </c>
      <c r="J299" s="296"/>
      <c r="K299" s="495"/>
      <c r="L299" s="494">
        <f t="shared" si="115"/>
        <v>0</v>
      </c>
      <c r="M299" s="296"/>
      <c r="N299" s="116"/>
      <c r="O299" s="496">
        <f t="shared" si="116"/>
        <v>0</v>
      </c>
      <c r="P299" s="497"/>
    </row>
    <row r="300" spans="1:17" x14ac:dyDescent="0.2">
      <c r="A300" s="564" t="s">
        <v>306</v>
      </c>
      <c r="B300" s="156"/>
      <c r="C300" s="156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348"/>
      <c r="P300" s="348"/>
      <c r="Q300" s="369"/>
    </row>
    <row r="301" spans="1:17" x14ac:dyDescent="0.25">
      <c r="A301" s="781" t="s">
        <v>374</v>
      </c>
      <c r="B301" s="782"/>
      <c r="C301" s="782"/>
      <c r="D301" s="782"/>
      <c r="E301" s="782"/>
      <c r="F301" s="782"/>
      <c r="G301" s="782"/>
      <c r="H301" s="782"/>
      <c r="I301" s="782"/>
      <c r="J301" s="782"/>
      <c r="K301" s="782"/>
      <c r="L301" s="782"/>
      <c r="M301" s="782"/>
      <c r="N301" s="782"/>
      <c r="O301" s="783"/>
      <c r="P301" s="783"/>
      <c r="Q301" s="369"/>
    </row>
    <row r="302" spans="1:17" ht="23.25" customHeight="1" x14ac:dyDescent="0.25">
      <c r="A302" s="781" t="s">
        <v>375</v>
      </c>
      <c r="B302" s="782"/>
      <c r="C302" s="782"/>
      <c r="D302" s="782"/>
      <c r="E302" s="782"/>
      <c r="F302" s="782"/>
      <c r="G302" s="782"/>
      <c r="H302" s="782"/>
      <c r="I302" s="782"/>
      <c r="J302" s="782"/>
      <c r="K302" s="782"/>
      <c r="L302" s="782"/>
      <c r="M302" s="782"/>
      <c r="N302" s="782"/>
      <c r="O302" s="783"/>
      <c r="P302" s="783"/>
      <c r="Q302" s="369"/>
    </row>
    <row r="303" spans="1:17" x14ac:dyDescent="0.25">
      <c r="A303" s="781" t="s">
        <v>376</v>
      </c>
      <c r="B303" s="782"/>
      <c r="C303" s="782"/>
      <c r="D303" s="782"/>
      <c r="E303" s="782"/>
      <c r="F303" s="782"/>
      <c r="G303" s="782"/>
      <c r="H303" s="782"/>
      <c r="I303" s="782"/>
      <c r="J303" s="782"/>
      <c r="K303" s="782"/>
      <c r="L303" s="782"/>
      <c r="M303" s="782"/>
      <c r="N303" s="782"/>
      <c r="O303" s="783"/>
      <c r="P303" s="783"/>
      <c r="Q303" s="369"/>
    </row>
    <row r="304" spans="1:17" hidden="1" x14ac:dyDescent="0.25">
      <c r="A304" s="565"/>
      <c r="B304" s="566"/>
      <c r="C304" s="566"/>
      <c r="D304" s="566"/>
      <c r="E304" s="566"/>
      <c r="F304" s="566"/>
      <c r="G304" s="566"/>
      <c r="H304" s="566"/>
      <c r="I304" s="566"/>
      <c r="J304" s="566"/>
      <c r="K304" s="566"/>
      <c r="L304" s="566"/>
      <c r="M304" s="566"/>
      <c r="N304" s="566"/>
      <c r="O304" s="567"/>
      <c r="P304" s="567"/>
    </row>
    <row r="305" spans="1:16" ht="24" hidden="1" x14ac:dyDescent="0.25">
      <c r="A305" s="597" t="s">
        <v>358</v>
      </c>
      <c r="B305" s="598"/>
      <c r="C305" s="599"/>
      <c r="D305" s="599"/>
      <c r="E305" s="599"/>
      <c r="F305" s="599"/>
      <c r="G305" s="599"/>
      <c r="H305" s="599"/>
      <c r="I305" s="599"/>
      <c r="J305" s="599"/>
      <c r="K305" s="599"/>
      <c r="L305" s="599"/>
      <c r="M305" s="599"/>
      <c r="N305" s="599"/>
      <c r="O305" s="600"/>
      <c r="P305" s="600"/>
    </row>
    <row r="306" spans="1:16" ht="12.75" thickBot="1" x14ac:dyDescent="0.3">
      <c r="A306" s="569"/>
      <c r="B306" s="570"/>
      <c r="C306" s="570"/>
      <c r="D306" s="570"/>
      <c r="E306" s="570"/>
      <c r="F306" s="570"/>
      <c r="G306" s="570"/>
      <c r="H306" s="570"/>
      <c r="I306" s="570"/>
      <c r="J306" s="570"/>
      <c r="K306" s="570"/>
      <c r="L306" s="570"/>
      <c r="M306" s="570"/>
      <c r="N306" s="570"/>
      <c r="O306" s="571"/>
      <c r="P306" s="571"/>
    </row>
    <row r="307" spans="1:1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</sheetData>
  <sheetProtection algorithmName="SHA-512" hashValue="JdpDkszC+ecVroX4xhNWYuBVsQx4KOWJ6S+zWbd4U3E3lF3HF/yUtFR9jArsdQWa0SdvS4LwhMcf/WnwyEtcAQ==" saltValue="mGUhH/Nnbb135Axdbzj8jA==" spinCount="100000" sheet="1" objects="1" scenarios="1" formatCells="0" formatColumns="0" formatRows="0"/>
  <autoFilter ref="A22:P303"/>
  <mergeCells count="35">
    <mergeCell ref="A303:P303"/>
    <mergeCell ref="N20:N21"/>
    <mergeCell ref="O20:O21"/>
    <mergeCell ref="A288:B288"/>
    <mergeCell ref="A289:B289"/>
    <mergeCell ref="A301:P301"/>
    <mergeCell ref="A302:P302"/>
    <mergeCell ref="H20:H21"/>
    <mergeCell ref="I20:I21"/>
    <mergeCell ref="J20:J21"/>
    <mergeCell ref="K20:K21"/>
    <mergeCell ref="L20:L21"/>
    <mergeCell ref="M20:M21"/>
    <mergeCell ref="C17:P17"/>
    <mergeCell ref="A19:A21"/>
    <mergeCell ref="B19:B21"/>
    <mergeCell ref="C19:O19"/>
    <mergeCell ref="P19:P21"/>
    <mergeCell ref="C20:C21"/>
    <mergeCell ref="D20:D21"/>
    <mergeCell ref="E20:E21"/>
    <mergeCell ref="F20:F21"/>
    <mergeCell ref="G20:G21"/>
    <mergeCell ref="C16:P16"/>
    <mergeCell ref="A4:P4"/>
    <mergeCell ref="C6:P6"/>
    <mergeCell ref="C7:P7"/>
    <mergeCell ref="C8:P8"/>
    <mergeCell ref="C9:P9"/>
    <mergeCell ref="C10:P10"/>
    <mergeCell ref="C11:P11"/>
    <mergeCell ref="C12:P12"/>
    <mergeCell ref="C13:P13"/>
    <mergeCell ref="C14:P14"/>
    <mergeCell ref="C15:P15"/>
  </mergeCells>
  <pageMargins left="0.98425196850393704" right="0.39370078740157483" top="0.39370078740157483" bottom="0.39370078740157483" header="0.23622047244094491" footer="0.23622047244094491"/>
  <pageSetup paperSize="9" scale="70" orientation="portrait" r:id="rId1"/>
  <headerFooter differentFirst="1">
    <oddFooter>&amp;L&amp;"Times New Roman,Regular"&amp;9 12.02.2016; 16:07&amp;R&amp;"Times New Roman,Regular"&amp;9&amp;P (&amp;N)</oddFooter>
    <firstHeader>&amp;R&amp;"Times New Roman,Regular"&amp;9    95.pielikums Jūrmalas pilsētas domes 
2016.gada 10.marta saistošajiem noteikumiem Nr.6
(protokols Nr.3, 5.punkts)</firstHeader>
    <firstFooter>&amp;L&amp;9 12.02.2016; 16:07&amp;R&amp;9&amp;P (&amp;N)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12</vt:i4>
      </vt:variant>
    </vt:vector>
  </HeadingPairs>
  <TitlesOfParts>
    <vt:vector size="27" baseType="lpstr">
      <vt:lpstr>01.1.1.</vt:lpstr>
      <vt:lpstr>03.1.1.</vt:lpstr>
      <vt:lpstr>04.2.2.</vt:lpstr>
      <vt:lpstr>04.3.1.</vt:lpstr>
      <vt:lpstr>08.4.1.</vt:lpstr>
      <vt:lpstr>06.1.1.</vt:lpstr>
      <vt:lpstr>08.1.12.</vt:lpstr>
      <vt:lpstr>09.1.9.</vt:lpstr>
      <vt:lpstr>09.20.1.</vt:lpstr>
      <vt:lpstr>09.23.1.</vt:lpstr>
      <vt:lpstr>09.25.1.</vt:lpstr>
      <vt:lpstr>10.1.2.</vt:lpstr>
      <vt:lpstr>4.pielikums</vt:lpstr>
      <vt:lpstr>16.pielik.</vt:lpstr>
      <vt:lpstr>22.pielikums</vt:lpstr>
      <vt:lpstr>'01.1.1.'!Print_Titles</vt:lpstr>
      <vt:lpstr>'03.1.1.'!Print_Titles</vt:lpstr>
      <vt:lpstr>'04.2.2.'!Print_Titles</vt:lpstr>
      <vt:lpstr>'04.3.1.'!Print_Titles</vt:lpstr>
      <vt:lpstr>'06.1.1.'!Print_Titles</vt:lpstr>
      <vt:lpstr>'08.1.12.'!Print_Titles</vt:lpstr>
      <vt:lpstr>'08.4.1.'!Print_Titles</vt:lpstr>
      <vt:lpstr>'09.1.9.'!Print_Titles</vt:lpstr>
      <vt:lpstr>'09.20.1.'!Print_Titles</vt:lpstr>
      <vt:lpstr>'09.23.1.'!Print_Titles</vt:lpstr>
      <vt:lpstr>'09.25.1.'!Print_Titles</vt:lpstr>
      <vt:lpstr>'10.1.2.'!Print_Titles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Elina Markaine</cp:lastModifiedBy>
  <cp:lastPrinted>2016-03-11T09:18:24Z</cp:lastPrinted>
  <dcterms:created xsi:type="dcterms:W3CDTF">2015-01-08T09:25:06Z</dcterms:created>
  <dcterms:modified xsi:type="dcterms:W3CDTF">2016-03-14T12:24:07Z</dcterms:modified>
</cp:coreProperties>
</file>